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汇总表" sheetId="5" r:id="rId1"/>
    <sheet name="管理用房装修及停车场周边" sheetId="2" r:id="rId2"/>
    <sheet name="管理用房安装" sheetId="3" r:id="rId3"/>
    <sheet name="品牌品质要求" sheetId="4" r:id="rId4"/>
  </sheets>
  <definedNames>
    <definedName name="_xlnm._FilterDatabase" localSheetId="1" hidden="1">管理用房装修及停车场周边!$A$3:$Q$134</definedName>
    <definedName name="_xlnm._FilterDatabase" localSheetId="2" hidden="1">管理用房安装!$A$3:$L$161</definedName>
    <definedName name="_xlnm.Print_Titles" localSheetId="2">管理用房安装!$3:$3</definedName>
    <definedName name="_xlnm.Print_Titles" localSheetId="1">管理用房装修及停车场周边!$3:$3</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EC824C3377064CBAB80DDD976F8D9393"/>
        <xdr:cNvPicPr>
          <a:picLocks noChangeAspect="1"/>
        </xdr:cNvPicPr>
      </xdr:nvPicPr>
      <xdr:blipFill>
        <a:blip r:embed="rId1"/>
        <a:stretch>
          <a:fillRect/>
        </a:stretch>
      </xdr:blipFill>
      <xdr:spPr>
        <a:xfrm>
          <a:off x="12503150" y="68649850"/>
          <a:ext cx="10496550" cy="4476750"/>
        </a:xfrm>
        <a:prstGeom prst="rect">
          <a:avLst/>
        </a:prstGeom>
        <a:noFill/>
        <a:ln w="9525">
          <a:noFill/>
        </a:ln>
      </xdr:spPr>
    </xdr:pic>
  </etc:cellImage>
  <etc:cellImage>
    <xdr:pic>
      <xdr:nvPicPr>
        <xdr:cNvPr id="4" name="ID_48B488718C794F2AA97BC6B357D627E5"/>
        <xdr:cNvPicPr>
          <a:picLocks noChangeAspect="1"/>
        </xdr:cNvPicPr>
      </xdr:nvPicPr>
      <xdr:blipFill>
        <a:blip r:embed="rId2"/>
        <a:stretch>
          <a:fillRect/>
        </a:stretch>
      </xdr:blipFill>
      <xdr:spPr>
        <a:xfrm>
          <a:off x="13446760" y="68649850"/>
          <a:ext cx="6677025" cy="5753100"/>
        </a:xfrm>
        <a:prstGeom prst="rect">
          <a:avLst/>
        </a:prstGeom>
        <a:noFill/>
        <a:ln w="9525">
          <a:noFill/>
        </a:ln>
      </xdr:spPr>
    </xdr:pic>
  </etc:cellImage>
  <etc:cellImage>
    <xdr:pic>
      <xdr:nvPicPr>
        <xdr:cNvPr id="2" name="ID_70890616A711415095AB3E65C40355E5"/>
        <xdr:cNvPicPr>
          <a:picLocks noChangeAspect="1"/>
        </xdr:cNvPicPr>
      </xdr:nvPicPr>
      <xdr:blipFill>
        <a:blip r:embed="rId3"/>
        <a:stretch>
          <a:fillRect/>
        </a:stretch>
      </xdr:blipFill>
      <xdr:spPr>
        <a:xfrm>
          <a:off x="11684000" y="20408900"/>
          <a:ext cx="1527175" cy="1244600"/>
        </a:xfrm>
        <a:prstGeom prst="rect">
          <a:avLst/>
        </a:prstGeom>
        <a:noFill/>
        <a:ln w="9525">
          <a:noFill/>
        </a:ln>
      </xdr:spPr>
    </xdr:pic>
  </etc:cellImage>
  <etc:cellImage>
    <xdr:pic>
      <xdr:nvPicPr>
        <xdr:cNvPr id="5" name="ID_C4B9CF0504824FB4BC388144A71B27E5"/>
        <xdr:cNvPicPr>
          <a:picLocks noChangeAspect="1"/>
        </xdr:cNvPicPr>
      </xdr:nvPicPr>
      <xdr:blipFill>
        <a:blip r:embed="rId4"/>
        <a:stretch>
          <a:fillRect/>
        </a:stretch>
      </xdr:blipFill>
      <xdr:spPr>
        <a:xfrm>
          <a:off x="11684000" y="20574000"/>
          <a:ext cx="1744980" cy="1757045"/>
        </a:xfrm>
        <a:prstGeom prst="rect">
          <a:avLst/>
        </a:prstGeom>
        <a:noFill/>
        <a:ln w="9525">
          <a:noFill/>
        </a:ln>
      </xdr:spPr>
    </xdr:pic>
  </etc:cellImage>
  <etc:cellImage>
    <xdr:pic>
      <xdr:nvPicPr>
        <xdr:cNvPr id="6" name="ID_B9BDE486043846D5A3386BF7F1BEC0F7"/>
        <xdr:cNvPicPr>
          <a:picLocks noChangeAspect="1"/>
        </xdr:cNvPicPr>
      </xdr:nvPicPr>
      <xdr:blipFill>
        <a:blip r:embed="rId5"/>
        <a:stretch>
          <a:fillRect/>
        </a:stretch>
      </xdr:blipFill>
      <xdr:spPr>
        <a:xfrm>
          <a:off x="12627610" y="20574000"/>
          <a:ext cx="2022475" cy="2038350"/>
        </a:xfrm>
        <a:prstGeom prst="rect">
          <a:avLst/>
        </a:prstGeom>
        <a:noFill/>
        <a:ln w="9525">
          <a:noFill/>
        </a:ln>
      </xdr:spPr>
    </xdr:pic>
  </etc:cellImage>
  <etc:cellImage>
    <xdr:pic>
      <xdr:nvPicPr>
        <xdr:cNvPr id="7" name="ID_F751CB8EB1A549ABA1EEF20C014DFDA5"/>
        <xdr:cNvPicPr>
          <a:picLocks noChangeAspect="1"/>
        </xdr:cNvPicPr>
      </xdr:nvPicPr>
      <xdr:blipFill>
        <a:blip r:embed="rId6"/>
        <a:stretch>
          <a:fillRect/>
        </a:stretch>
      </xdr:blipFill>
      <xdr:spPr>
        <a:xfrm>
          <a:off x="11684000" y="20078700"/>
          <a:ext cx="1197610" cy="1255395"/>
        </a:xfrm>
        <a:prstGeom prst="rect">
          <a:avLst/>
        </a:prstGeom>
        <a:noFill/>
        <a:ln w="9525">
          <a:noFill/>
        </a:ln>
      </xdr:spPr>
    </xdr:pic>
  </etc:cellImage>
  <etc:cellImage>
    <xdr:pic>
      <xdr:nvPicPr>
        <xdr:cNvPr id="8" name="ID_FDB18CC8C6F14297B128B98975C30645"/>
        <xdr:cNvPicPr>
          <a:picLocks noChangeAspect="1"/>
        </xdr:cNvPicPr>
      </xdr:nvPicPr>
      <xdr:blipFill>
        <a:blip r:embed="rId7"/>
        <a:stretch>
          <a:fillRect/>
        </a:stretch>
      </xdr:blipFill>
      <xdr:spPr>
        <a:xfrm>
          <a:off x="11684000" y="20904200"/>
          <a:ext cx="1634490" cy="1934210"/>
        </a:xfrm>
        <a:prstGeom prst="rect">
          <a:avLst/>
        </a:prstGeom>
        <a:noFill/>
        <a:ln w="9525">
          <a:noFill/>
        </a:ln>
      </xdr:spPr>
    </xdr:pic>
  </etc:cellImage>
  <etc:cellImage>
    <xdr:pic>
      <xdr:nvPicPr>
        <xdr:cNvPr id="9" name="ID_041317A6BAEE40C8B8658416DD83888F"/>
        <xdr:cNvPicPr>
          <a:picLocks noChangeAspect="1"/>
        </xdr:cNvPicPr>
      </xdr:nvPicPr>
      <xdr:blipFill>
        <a:blip r:embed="rId6"/>
        <a:stretch>
          <a:fillRect/>
        </a:stretch>
      </xdr:blipFill>
      <xdr:spPr>
        <a:xfrm>
          <a:off x="11684000" y="20078700"/>
          <a:ext cx="1197610" cy="1255395"/>
        </a:xfrm>
        <a:prstGeom prst="rect">
          <a:avLst/>
        </a:prstGeom>
        <a:noFill/>
        <a:ln w="9525">
          <a:noFill/>
        </a:ln>
      </xdr:spPr>
    </xdr:pic>
  </etc:cellImage>
  <etc:cellImage>
    <xdr:pic>
      <xdr:nvPicPr>
        <xdr:cNvPr id="10" name="ID_A59B57A7FAF0445BBD34345CBF7366DF"/>
        <xdr:cNvPicPr>
          <a:picLocks noChangeAspect="1"/>
        </xdr:cNvPicPr>
      </xdr:nvPicPr>
      <xdr:blipFill>
        <a:blip r:embed="rId8"/>
        <a:stretch>
          <a:fillRect/>
        </a:stretch>
      </xdr:blipFill>
      <xdr:spPr>
        <a:xfrm>
          <a:off x="11684000" y="20243800"/>
          <a:ext cx="2616835" cy="1717040"/>
        </a:xfrm>
        <a:prstGeom prst="rect">
          <a:avLst/>
        </a:prstGeom>
        <a:noFill/>
        <a:ln w="9525">
          <a:noFill/>
        </a:ln>
      </xdr:spPr>
    </xdr:pic>
  </etc:cellImage>
</etc:cellImages>
</file>

<file path=xl/sharedStrings.xml><?xml version="1.0" encoding="utf-8"?>
<sst xmlns="http://schemas.openxmlformats.org/spreadsheetml/2006/main" count="922" uniqueCount="599">
  <si>
    <t>管理用房装饰、及安装工程报价汇总表</t>
  </si>
  <si>
    <t>序号</t>
  </si>
  <si>
    <t>项目名称</t>
  </si>
  <si>
    <t>招标控制价
（元）</t>
  </si>
  <si>
    <t>班组报价
（元）</t>
  </si>
  <si>
    <t>备注</t>
  </si>
  <si>
    <t>管理用房装饰及停车场周边园建工程</t>
  </si>
  <si>
    <t>管理用房安装工程</t>
  </si>
  <si>
    <t>合计：</t>
  </si>
  <si>
    <t xml:space="preserve">特别说明：
1、工程招标和分包范围：本工程管理用房装饰及停车场周边园建工程及管理用房安装工程；
2.投标人根据施工工艺、工序及国家现行规范自行踏勘现场后综合考虑进行报价，结算时不作调整;
3.全费用综合单价包含人工费、所有材料费（含辅材和周转材料费）、机械设备费、工具器具费、临时设施及措施费、大型机械进出场及场内转运费、下车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
4.投标人自行考虑自备发电机发电和水车运水等保障正常施工措施，其费用综合考虑在投标报价中，不再另计。
5.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  （3）防尘网由甲方提供，投标单位安排人员进行覆盖、回收、现场转移等，人工费综合考虑到投标报价中，不单独计取。
6.施工中所用临时配电箱、用电线路、开关箱、机具等从建设方提供的接口处接出，所有材料、设备及安装费用含在综合单价中。
7.本工程所涉及的脚手架均已包含在各项综合单价内，不再单独计算。
8.材料需满足品牌品质要求。
9.卫生间洁具及装饰部分需参考已建成公厕样式。
</t>
  </si>
  <si>
    <t>2023年“S”项目公园配套用房装饰工程量清单与报价表</t>
  </si>
  <si>
    <t>项目特征描述</t>
  </si>
  <si>
    <t>计量
单位</t>
  </si>
  <si>
    <t>工程量</t>
  </si>
  <si>
    <t>全费用单价限价（元）</t>
  </si>
  <si>
    <t>限价合价</t>
  </si>
  <si>
    <t>班组所报全费用单价（元）</t>
  </si>
  <si>
    <t>合价（元）</t>
  </si>
  <si>
    <t>一、不保温坡屋面（屋一）（挑檐位置）</t>
  </si>
  <si>
    <t>15mm厚1:3水泥砂浆找平层</t>
  </si>
  <si>
    <t>1.名称：水泥砂浆找平层
2.砂浆：15厚1:3水泥砂浆找平 
3.其他:满足设计及施工验收规范</t>
  </si>
  <si>
    <t>m2</t>
  </si>
  <si>
    <t>1.5mm厚高分子自粘防水卷材</t>
  </si>
  <si>
    <t>1.名称：1.5厚高分子自粘防水卷材
2.说明：防水附加增强层设置详见设计施工图，包含在项目综合单价内
3.钢筋头与防水交接处应按规范和设计要求进行处理，费用已纳入单价中，不再另计
4.其它：未尽事宜满足设计及现行技术、质量验收规范要求
5.该单价为一道防水卷材价格</t>
  </si>
  <si>
    <t>30厚1:3水泥砂浆保护层（内设镀锌钢丝网）</t>
  </si>
  <si>
    <t>1.30厚1:3水泥砂浆保护层满铺钢丝网，用18号镀锌钢丝绑扎并与屋面板预埋的Ф10钢筋头绑牢
2.其余做法：满足设计及施工验收规范要求</t>
  </si>
  <si>
    <t>Ф</t>
  </si>
  <si>
    <t>筒瓦铺设</t>
  </si>
  <si>
    <t>1.基层：1:1:4 水泥白灰砂浆加水泥重的3%麻刀卧瓦层，最薄处不小于20mm
2.面层材质：筒瓦
3.瓦梗：瓦梗用卧瓦水泥填筑，石灰砂浆勾缝
4.其余做法要求：满足设计及现行施工技术、质量验收规范要求</t>
  </si>
  <si>
    <t>二、防滑石材地面（地一）（台明以内,除卫生间、消防控制室、配电间、厨房、消防泵房、消防水池以外地面室内详内装）</t>
  </si>
  <si>
    <t>8厚防滑地砖面层,同色水泥浆擦缝</t>
  </si>
  <si>
    <t>1.名称：8厚防滑地砖面层,同色水泥浆擦缝
2.粘接层：20厚干硬性水泥砂浆结合层，上洒1-2厚干水泥并洒清水适量
3.基层处理：素水泥砂浆一遍
4.其他:满足设计及施工验收规范</t>
  </si>
  <si>
    <t>三、水泥砂浆地面（地二有防水层）（油烟井、配电间）</t>
  </si>
  <si>
    <t>2厚Js聚合物水泥防水涂料</t>
  </si>
  <si>
    <t>1.名称：防水涂料 
2.2厚Js聚合物水泥防水涂料
3.基层处理：水泥浆水灰比0.4-0.5 结合层一道
4.其余做法：满足设计及施工验收规范要求</t>
  </si>
  <si>
    <t>聚脂无纺布隔离层一道</t>
  </si>
  <si>
    <t>1.聚脂无纺布隔离层一道
2.铺设方式：干铺
3.搭接符合设计及规范要求，搭接方式综合考虑
4.其余做法：满足设计及施工验收规范要求</t>
  </si>
  <si>
    <t>20厚M20预拌干混水泥砂浆保护层</t>
  </si>
  <si>
    <t>1.20厚M20预拌干混水泥砂浆保护层
2.面层需达到清水地面平整度要求
3.其余做法：满足设计及施工验收规范要求</t>
  </si>
  <si>
    <t>四、地四（卫生间）</t>
  </si>
  <si>
    <t>SBS-Ⅱ型防水层3mm厚，上翻高出完成面300mm</t>
  </si>
  <si>
    <t>1.名称：SBS-Ⅱ型防水层3mm厚，上翻高出完成面300mm
2.防水附加增强层设置详见设计施工图，包含在项目综合单价内
3.防水搭接层及搭接方式需满足设计及规范要求
2.其余做法：满足设计及施工验收规范要求</t>
  </si>
  <si>
    <t>房心回填土</t>
  </si>
  <si>
    <t>1.密实度要求：满足设计及规范要求； 
2.填方材料品种：满足回填土质要求的土料； 
3.填方粒径要求：符合规范和图纸要求； 
4.填方来源、运距：投标单位自行考虑。
5.本单价仅适用于卫生间内回填土。
6.回填方式：综合考虑</t>
  </si>
  <si>
    <t>m3</t>
  </si>
  <si>
    <t>1:3水泥砂浆找平层，最薄处20厚(兼找坡层）</t>
  </si>
  <si>
    <t>1.1:3水泥砂浆找平层，最薄处20厚(兼找坡层）
2.其余做法要求：满足设计及现行施工技术、质量验收规范要求</t>
  </si>
  <si>
    <t>2厚Js聚合物水泥防水涂料（Ⅱ型）</t>
  </si>
  <si>
    <t>1.名称：防水涂料 
2.2厚Js聚合物水泥防水涂料，上翻建筑完成面300以上
3.其余做法：满足设计及施工验收规范要求</t>
  </si>
  <si>
    <t>1.面层：8厚防滑地砖面层,同色水泥浆擦缝
2.粘接层：20厚干硬性水泥砂浆结合层，上洒1-2厚干水泥并洒清水适量
2.其余做法：满足设计及施工验收规范要求</t>
  </si>
  <si>
    <t>五、高级涂料饰面墙（外一）（砼(木)柱、砼(木)梁）</t>
  </si>
  <si>
    <t xml:space="preserve"> </t>
  </si>
  <si>
    <t>15mm厚防水砂浆一道</t>
  </si>
  <si>
    <t>1.名称：15mm厚防水砂浆一道
2.其他:满足设计及施工验收规范</t>
  </si>
  <si>
    <t>1.5厚聚氨酯防水涂料一道</t>
  </si>
  <si>
    <t>1.防水层：1.5厚聚氨酯防水涂料一道
2.涂料面层处理：刷界面处理剂
3.其他:满足设计及施工验收规范</t>
  </si>
  <si>
    <t>18厚水泥砂浆抹灰</t>
  </si>
  <si>
    <t>1.基层：12厚:3水泥砂浆打底扫毛，两次成活
2.面层：6厚1:2.5水泥砂浆找平 
3.其他:满足设计及施工验收规范</t>
  </si>
  <si>
    <t>刷(喷)涂料（仿木涂料）</t>
  </si>
  <si>
    <t>1.腻子：满刮成品原子灰腻子磨平，填补缝隙局部腻子磨平
2.涂料遍数：刷(喷)涂饰底涂料一遍；刷(喷)涂面层涂料两遍
3.其他:满足设计及施工验收规范</t>
  </si>
  <si>
    <t>六、干挂石材饰面（外三）</t>
  </si>
  <si>
    <t>1.名称：1.5厚聚氨酯防水涂料一道
2.刷界面处理剂
3.其他:满足设计及施工验收规范</t>
  </si>
  <si>
    <t>15厚:3水泥砂浆打底扫毛，两次成活</t>
  </si>
  <si>
    <t>1.名称：15厚:3水泥砂浆打底扫毛，两次成活
2.其他:满足设计及施工验收规范</t>
  </si>
  <si>
    <t>600*300*30mm厚青石（细凿面）干挂墙面</t>
  </si>
  <si>
    <t>1.名称：600*300*30厚青石，抗压强度：100MPA
2.石材背面需设置打孔点位
3.后置埋板规格、型号：热浸镀锌后补埋板300x250x10mm
4.后置埋板固定方式：4颗化学锚栓M12X150
5.12#槽钢(热浸镀锌)，热浸镀锌 钢插芯δ6,L=400与立柱连接
不锈钢连接螺栓组件2-M12X100；4mm厚304不锈钢托板连接角钢和石材（石材干挂胶槽口内填满）热浸镀锌50X50X4角钢横向连接，80X60X4钢矩管立柱间距600mm设置
6.望孔、线条及大门内侧转角L形石材封边等均按该单价执行
7.其他:满足设计及施工验收规范</t>
  </si>
  <si>
    <t>七、涂料墙面外三-（挑檐板底）</t>
  </si>
  <si>
    <t>1.基层：12厚:3水泥砂浆打底扫毛，两次成活
2.面层：6厚1:2.5水泥砂浆(内掺建筑胶) 
3.其他:满足设计及施工验收规范</t>
  </si>
  <si>
    <t>喷甲基硅醇钠憎水剂</t>
  </si>
  <si>
    <t>1.位置：筒瓦挑檐板底
2.名称：喷甲基硅醇钠憎水剂
3.其他:满足设计及施工验收规范</t>
  </si>
  <si>
    <t>八、耐擦洗刮腻子无机涂料墙面（内一）（餐厅、商铺、管理室、消防控制室、配电间）</t>
  </si>
  <si>
    <t>13厚水泥砂浆抹灰</t>
  </si>
  <si>
    <t>1.基层处理：专用界面剂一道甩毛
2.基层砂浆：8厚1:1:6水泥石灰膏砂浆打底扫毛
3.面层砂浆：5厚1:0.5:2.5水泥石灰膏砂浆分层压实抹平
4.其他:满足设计及施工验收规范</t>
  </si>
  <si>
    <t>白色耐擦洗无机涂料面层,一底两面</t>
  </si>
  <si>
    <t xml:space="preserve">1.腻子：2厚面层耐水腻子分两遍刮平
2.面层：白色耐擦洗无机涂料面层
3.底漆遍数：一遍
4.面层遍数：两遍
5.颜色：综合考虑
6.其他:满足设计及施工验收规范
</t>
  </si>
  <si>
    <t>九、内二(卫生间)</t>
  </si>
  <si>
    <t>15厚1:3水泥砂浆</t>
  </si>
  <si>
    <t>1.做法：15厚1:3水泥砂浆找平层（内2）
2.基层墙体平整
3.其他:满足设计 及施工验收规范</t>
  </si>
  <si>
    <t>1.5厚聚合物水泥防水涂料(II型)涂满侧墙及天花板</t>
  </si>
  <si>
    <t>1.名称：防水涂料 
2. 防水膜品种:1.5厚聚合物水泥防水涂料(II型)涂满侧墙）（内2）；
3.涂膜厚度、遍数:1.5mm，遍数详设计 
4.其余做法：满足设计及施工验收规范要求</t>
  </si>
  <si>
    <t>面砖铺贴</t>
  </si>
  <si>
    <t>1.面砖厚度：规格、颜色综合考虑
2.粘接层厚度及强度综合考虑
3.5厚1:1水泥砂浆加水重20%建筑胶镶贴(高于吊顶100mm)
4.工程量计算规则：按面砖实际施工面积进行计算
4.其余做法：满足设计及施工验收规范要求</t>
  </si>
  <si>
    <t>十、顶一（楼梯间、配电间、通道、消防控制室）</t>
  </si>
  <si>
    <t>1.5厚聚合物水泥防水涂料(II型)(防潮层)</t>
  </si>
  <si>
    <t>1.基层处理：结构层,基层修补、平整
2. 防水膜品种:1.5厚聚合物水泥防水涂料(II型)(防潮层)；
3.涂膜厚度、遍数:1.5mm，遍数详设计 
4.其余做法：满足设计及施工验收规范要求</t>
  </si>
  <si>
    <t>白色耐擦洗屋脊涂料面层,一底两面</t>
  </si>
  <si>
    <t>1.腻子：面层耐水腻子分两遍刮平
2.面层：白色耐擦洗无机涂料面层
3.底漆遍数：一遍
4.面层遍数：两遍
5.颜色：综合考虑
6.其他:满足设计及施工验收规范</t>
  </si>
  <si>
    <t>十一、顶二（外廊/檐口底部）</t>
  </si>
  <si>
    <t>挑檐底部顶棚（20mm厚实木板）</t>
  </si>
  <si>
    <t>1.龙骨：125x105mm做木龙骨，木龙骨与固定梁、板上的@8拉筋固定，木龙骨下面做裁口，植筋费用包含在综合单价中。
2.面层材质：20mm厚实木板，老杉木
3.木板和龙骨需做防火防腐处理
4.木龙骨及木板刷草油两遍
5.油漆做法：①单皮灰地仗；②满刮血料腻子灰；③刷红褐色防火防虫高级漆底漆二遍；④分层点补及打磨；⑤刷红褐色防火防虫高级漆面漆二遍
6.其余做法：满足设计及施工验收规范要求</t>
  </si>
  <si>
    <t>十二、顶三（卫生间、厨房）</t>
  </si>
  <si>
    <t>1.5厚聚合物水泥防水涂料(Ⅱ型)(防潮层)</t>
  </si>
  <si>
    <t>600X600X8mm铝扣板吊顶</t>
  </si>
  <si>
    <t>1、现浇钢筋混凝土板底植筋φ8钢筋吊环,双向中距不大于1200mm(植筋钢筋吊环费用包含在综合单价内)
2、φ8钢筋吊杆,双向中距不大于1200mm,吊杆上部与板底预留吊环固定
3、与安装型式配套的专用上层主龙骨,间距不大于1200mm,用吊件与钢筋吊杆联结后找平
4、与铝合金扣板配套的专用下层副龙骨联结,间距不大于600mm
5.其余做法：满足设计及施工验收规范要求</t>
  </si>
  <si>
    <t>十三、侧壁防水</t>
  </si>
  <si>
    <t>1.5厚JS-聚合物水泥防水涂料(Ⅱ型)</t>
  </si>
  <si>
    <t xml:space="preserve">1.基层处理：防水钢筋混凝土地下室侧墙清理平整,不能有尖锐凸起
2. 防水膜品种:1.5厚JS-聚合物水泥防水涂料(Ⅱ型)；
3.涂膜厚度、遍数:1.5mm，遍数详设计 
4.其余做法：满足设计及施工验收规范要求
</t>
  </si>
  <si>
    <t>20厚1:3水泥砂浆保护层/找平层</t>
  </si>
  <si>
    <t>1.20厚1:3水泥砂浆保护层,表面收浆抹平
2.位置：挡墙侧壁
3.其余做法：满足设计及施工验收规范要求</t>
  </si>
  <si>
    <t>1.5mm厚双面自粘高分子防水卷材防水层</t>
  </si>
  <si>
    <t>1.名称：1.5mm厚双面自粘高分子防水卷材防水层
2.说明：防水附加增强层及防水搭接设置详见设计施工图，包含在项目综合单价内
3.上翻要求：上翻至地坪以上500mm
4.结合层：3厚1:3水泥砂浆结合层
5.其它：未尽事宜满足设计及现行技术、质量验收规范要求</t>
  </si>
  <si>
    <t>地下部分采用120厚M5水泥砂浆砌筑MU10页岩实心砖保护墙,</t>
  </si>
  <si>
    <t>1.名称：挡墙侧壁页岩实心砖保护墙
2.厚度：120mm厚
3.砂浆强度：M5水泥砂浆
4.砖砌体规格：MU10页岩实心砖
5.砖柱设置：水平间距3.6米设一个240×240实心砖柱
6.其它：未尽事宜满足设计及现行技术、质量验收规范要求</t>
  </si>
  <si>
    <t>十四、顶板防水</t>
  </si>
  <si>
    <t>LC5.0轻集料混凝土2%找坡抹平</t>
  </si>
  <si>
    <t>1.找坡层材质：LC5.0轻集料混凝土
2.位置：建筑顶板防水处
3.最薄30厚LC5.0轻集料混凝土2%找坡抹平
4.其余做法：满足设计及施工验收规范要求</t>
  </si>
  <si>
    <t>20mm厚1:3 水泥砂浆找平层</t>
  </si>
  <si>
    <t>1.20mm厚1:3 水泥砂浆找平层
2.位置：建筑物顶板
3.其余做法：满足设计及施工验收规范要求</t>
  </si>
  <si>
    <t>1.5mm厚聚氨酯防水涂膜</t>
  </si>
  <si>
    <t>1.基层处理：结构层,基层修补、平整
2. 防水涂膜品种:1.5mm厚聚氨酯防水涂膜，
3.上翻：临高屋面外墙处上翻超过屋面标高250mm；
4.涂膜厚度、遍数:1.5mm，遍数详设计 
5.其余做法：满足设计及施工验收规范要求</t>
  </si>
  <si>
    <t>20厚1:3水泥砂浆保护层</t>
  </si>
  <si>
    <t>1.20厚1:3水泥砂浆保护层
2.位置：建筑物顶板
3.其余做法：满足设计及施工验收规范要求</t>
  </si>
  <si>
    <t>4厚SBS聚胎脂政性沥青耐根穿刺防水卷材(Ⅱ型)</t>
  </si>
  <si>
    <t>1.名称：4厚SBS聚胎脂政性沥青耐根穿刺防水卷材(Ⅱ型)
2.说明：防水附加增强层及搭接设置详见设计施工图，包含在项目综合单价内
3.遇墙体处沿墙上翻和水平延伸550mm
4.其它：未尽事宜满足设计及现行技术、质量验收规范要求</t>
  </si>
  <si>
    <t>80mm厚挤塑聚苯保温板(B1级)</t>
  </si>
  <si>
    <t>1.名称：挤塑聚苯保温板(B1级)
2.厚度：80mm厚挤塑聚苯保温板(B1级)，且保温厚度按计算厚度增加25%取值
3.铺设方式：综合考虑
4.其它：未尽事宜满足设计及现行技术、质量验收规范要求</t>
  </si>
  <si>
    <t>干铺聚酯纤维无纺布隔离层（200g/m2)</t>
  </si>
  <si>
    <t>1.名称：干铺聚酯纤维无纺布隔离层
2.规格：200g/m2
3.铺设方式：干铺
4.搭接方式及搭接耗量包含在综合单价中
5.其它：未尽事宜满足设计及现行技术、质量验收规范要求</t>
  </si>
  <si>
    <t>刚性层</t>
  </si>
  <si>
    <t>1.刚性层:50mm厚C20细石混凝土（加5%防水剂)
2.刚性层内配内配冷拔6.5@200双向钢筋网片,双向分仓6mx6m(钢筋断开）缝宽20,缝内嵌防水油膏
3.完成刚性层施工的模板及支撑、养护、钢筋制安、切缝、材料转运等费用已包含在综合单价内
4.其它：未尽事宜满足设计及现行技术、质量验收规范要求</t>
  </si>
  <si>
    <t>100mm厚卵石滤水层</t>
  </si>
  <si>
    <t>1.滤水层材料：卵石
2.规格：综合考虑
3.铺设方式：干铺
4.其它：未尽事宜满足设计及现行技术、质量验收规范要求</t>
  </si>
  <si>
    <t>土工布过滤层（200g/m2),</t>
  </si>
  <si>
    <t>1.名称：土工布过滤层
2.规格：200g/m2
3.铺设方式：综合考虑
4.搭接方式及搭接耗量包含在综合单价中
5.其它：未尽事宜满足设计及现行技术、质量验收规范要求
6.土工布沿种植土周边上翻高度同覆土完成面,搭接宽度不小于50mm，</t>
  </si>
  <si>
    <t>十五、木结构</t>
  </si>
  <si>
    <t>红褐色木枋（含油漆）</t>
  </si>
  <si>
    <t>1.位置：门联窗/门/窗两侧
2.木材：老杉木
3.规格：详见设计图纸
4.底板：50厚红褐色木枋
5.立柱木枋：150*50红褐色木枋
6.中间横木枋：150X40红褐色木枋
7.顶/底部：200X50红褐色木枋
8.固定方式：建筑胶粘贴(钢钉钉牢)
9.油漆做法：①单皮灰地仗；②满刮血料腻子灰；③刷红褐色防火防虫高级漆底漆二遍；④分层点补及打磨；⑤刷红褐色防火防虫高级漆面漆二遍
10.其余做法：满足设计及施工验收规范要求
11.工程量计算按垂直投影面积计算</t>
  </si>
  <si>
    <t>φ400木柱（含油漆）</t>
  </si>
  <si>
    <t>1.位置：建筑伸缩缝处
2.木材：老杉木
3.柱子造型：详见设计图纸，需与现场贴合
4.油漆做法：①刷YHD-430抗碱封闭界面剂一遍；②一麻五灰地仗；③喷褐色哑光防火防虫高级漆底漆二遍；④弹性腻子灰点补及打磨；⑤喷红褐色哑光防火防虫高级漆面漆二遍，成品保护
5.工程量计算按柱子长度计算</t>
  </si>
  <si>
    <t>m</t>
  </si>
  <si>
    <t>檐口下侧木结构（含油漆）</t>
  </si>
  <si>
    <t xml:space="preserve">1.内容：柱头铺作、补间铺作、转角铺作
2.木材：北美红橡
2.组成：一跳华拱、二跳华拱、批竹耍头
3.具体做法详见设计图纸
4.挑檐檩：φ160挑檐檩
5.底部：120X200木枋，φ12沉头螺栓固定,间距800mm
6.木椽子/木飞椽规格：80x80mm，间距：240mm；固定方式综合考虑
7.博风板：L*300X20博风板，造型详见设计图纸
8.油漆做法：①单皮灰地仗；②满刮血料腻子灰；③刷红褐色防火防虫高级漆底漆二遍；④分层点补及打磨；⑤刷红褐色防火防虫高级漆面漆二遍
9.其余做法：满足设计及施工验收规范要求
10.工程量计算规则：以挑檐靠结构内侧内边线按长度计算
</t>
  </si>
  <si>
    <t>十六、门窗</t>
  </si>
  <si>
    <t>成品套装木门M1024</t>
  </si>
  <si>
    <t>1.门类型：成品木质门(含门套及油漆),颜色综合且需符合设计与业主的要求
2.洞口尺寸：综合
3.其他：五金配件、紧固件、门锁、定门器、密封材料、观察窗、发泡剂、埋件、连接件、油漆品种、刷漆遍数等辅材综合考虑在综合单价中，门窗安装应满足其强度、热工、声学及安全性等技术要求，具体做法详见设计施工图门大样图，350高护门板；门扇外侧和里侧均应设置扶手，且采用杠杆式门把手。</t>
  </si>
  <si>
    <t>樘</t>
  </si>
  <si>
    <t>普通门M1025</t>
  </si>
  <si>
    <t>普通门M1325</t>
  </si>
  <si>
    <t>木板门（拱门）M2838</t>
  </si>
  <si>
    <t>1、门洞尺寸：2800*3800
2、门板尺寸：3180*3980（详见图纸）
3.材质：北美红橡
4.门枕石300X300X150（两块），内置铜海窝
5.门板构成：
①下抹头50X80
②穿带40X40
③门关
④压关
⑤门边50X60
⑥上抹头50X60
⑦褐色连楹180X240/褐色门套120X245(φ8不锈钢膨胀螺栓固定)
⑧门外立面设置铜板装饰；设置门钉9*10颗门钉；大门中间设置铺首衔环并加设一把铜锁具
6.油漆做法：①桐油灰填塞木材冰裂缝隙；②满刮血料腻子灰二遍；③刷红褐色防火防虫高级漆底漆二遍；④分层点补及打磨；⑤刷红褐色防火防虫高级漆面漆二遍</t>
  </si>
  <si>
    <t>木格栅门M3028</t>
  </si>
  <si>
    <t>1.构造内容（具体做法详见图纸）：①60X60上抹头/中抹头/下抹头
②10X12仔边
③25X12棂条
④6高透光Low-E+9A+6透明，中空玻璃（玻璃为磨砂玻璃全部为固定扇不可开启；卫生间采用落地窗或窗台高度小于1200时,玻璃需进行磨砂处理）
⑤20厚绦环板
⑥20厚裙板
⑦成品铜锁（1套）
⑧成品插销（4套）
2.木材：北美红橡
3.油漆做法：①桐油灰填塞木材冰裂缝隙；②满刮血料腻子灰二遍；③刷红褐色防火防虫高级漆底漆二遍；④分层点补及打磨；⑤刷红褐色防火防虫高级漆面漆二遍
4.内部做百叶窗扇</t>
  </si>
  <si>
    <t>FM甲1022</t>
  </si>
  <si>
    <t>1.门类型：FM甲1022
2.洞口尺寸：1000*2200mm
3.安装闭门器和顺序器以及常开的防火门须安装的信号控制关闭和反馈装置的费用综合考虑（防火门安装闭门器，双扇防火门还应安装顺序器）
4.五金配件、油漆等综合考虑，达到消防验收标准
5.其他：满足设计及施工验收规范</t>
  </si>
  <si>
    <t>铝合金百叶窗</t>
  </si>
  <si>
    <t>1.名称：铝合金百叶窗
2.做法：详设计
3.说明：部位及颜色详见设计施工图、开启方式综合
4.其它：未尽事宜满足设计及现行技术、质量验收规范要求</t>
  </si>
  <si>
    <t>铝合金窗</t>
  </si>
  <si>
    <t>1.窗类型：铝合金外窗，磨砂玻璃
2.窗洞尺寸：详见施工图
3.材料种类： 综合考虑
4.玻璃品种、厚度：6高透光Low-E+9A+6透明
5.五金材料：限位器、窗锁、执手锁、滑撑、毛条等所有配件
6.说明：采用塑钢节能门窗必须使用具有节能标识并经省住建局和泸州市住建局登记备案的门窗产品，所有检测费用综合考虑进入综合单价
7.其它：未尽事宜满足设计及现行技术、质量验收规范要求</t>
  </si>
  <si>
    <t>木窗C3028</t>
  </si>
  <si>
    <t>1.构造内容（具体做法详见图纸）：①60X60上抹头/中抹头/下抹头
②10X12仔边
③25X12棂条
④6高透光Low-E+9A+6透明，中空玻璃（玻璃为磨砂玻璃全部为固定扇不可开启；卫生间采用落地窗或窗台高度小于1200时,玻璃需进行磨砂处理）
⑤20厚绦环板
⑥20厚裙板
⑦成品铜锁（1套）
⑧成品插销（4套）
2.木材：北美红橡
3.油漆做法：①桐油灰填塞木材冰裂缝隙；②满刮血料腻子灰二遍；③刷红褐色防火防虫高级漆底漆二遍；④分层点补及打磨；⑤刷红褐色防火防虫高级漆面漆二遍</t>
  </si>
  <si>
    <t>木格栅门窗MLC3028</t>
  </si>
  <si>
    <t>木格栅门窗MLC4528</t>
  </si>
  <si>
    <t>木格栅门窗MLC4828</t>
  </si>
  <si>
    <t>十七、风井</t>
  </si>
  <si>
    <t>C25细石砼预制过梁</t>
  </si>
  <si>
    <t>1.混凝土强度等级：C25细石混凝土
2.砼运输方式及运距：投标人自行确定
3.砼现场泵送采用的机械种类及方式：投标人自行确定，泵送费用和泵送运距、模板安拆及固定方式已综合考虑在单价中
4.做法：满足设计及现行施工技术、质量验收规范要求</t>
  </si>
  <si>
    <t>m³</t>
  </si>
  <si>
    <t>现浇构件钢筋型号综合</t>
  </si>
  <si>
    <t>1.钢筋种类、规格：钢筋规格综合考虑；
2.钢筋连接方式：各种连接方式、套筒连接等投标人综合考虑在报价中
3.支撑钢筋（铁马）等措施钢筋综合考虑
4.弧形构件钢筋增加的费用，由投标人综合考虑，进入综合单价中
5.做法：满足设计及现行施工技术、质量验收规范要</t>
  </si>
  <si>
    <t>t</t>
  </si>
  <si>
    <t>20mm厚防水砂浆</t>
  </si>
  <si>
    <t>1.名称：20mm厚防水砂浆一道
2.其他:满足设计及施工验收规范</t>
  </si>
  <si>
    <t>1.名称：铝合金百叶窗BYC1005
2.做法：详设计，钢丝网钉牢
3.说明：部位及颜色详见设计施工图、开启方式综合
4.其它：未尽事宜满足设计及现行技术、质量验收规范要求</t>
  </si>
  <si>
    <t>C20细石混凝土预制板</t>
  </si>
  <si>
    <t>1.混凝土强度等级：C20细石混凝土
2.砼运输方式及运距：投标人自行确定
3.砼现场泵送采用的机械种类及方式：投标人自行确定，泵送费用和泵送运距、模板安拆及固定方式已综合考虑在单价中
4.做法：满足设计及现行施工技术、质量验收规范要求</t>
  </si>
  <si>
    <t>十八、室内踏步（西南18J812-10-1C）</t>
  </si>
  <si>
    <t>100厚C15混凝土</t>
  </si>
  <si>
    <t>1.厚度：综合考虑
2.混凝土强度等级：C15，混凝土养护措施等投标人自行考虑，包含在综合单价内，不再另计；
3.模板安拆及固定方式、混凝土泵送及转运由投标人自行考虑
4.其余做法要求：满足设计及现行施工技术、质量验收规范要求</t>
  </si>
  <si>
    <t>M5水泥砂浆砌筑MU10页岩实心砖</t>
  </si>
  <si>
    <t>1.砌砖名称、部位：综合考虑 
2.砖品种、规格、强度等级 ：页岩实心砖；
3.砂浆强度等级、配合比：M5专用砌筑砂浆；
4.砌筑脚手架费用由投标人自行考虑
5.其余做法要求：满足设计及现行施工技术、质量验收规范要求。</t>
  </si>
  <si>
    <t>十九、其他</t>
  </si>
  <si>
    <t>覆盆柱（青石柱础）</t>
  </si>
  <si>
    <t>1、高度：210mm
2、直径：840mm（柱子直径400mm）
3、造型：详见图纸
4.其余做法要求：满足设计及现行施工技术、质量验收规范要求。</t>
  </si>
  <si>
    <t>个</t>
  </si>
  <si>
    <t>堆瓦图（挑檐顶部）</t>
  </si>
  <si>
    <t>1.底部预留钢筋固定：φ25植筋钢筋头，如采用植筋，植筋费用包含在综合单价内
2.配套脊砖规格：43.68cmX24.96cmX2.00cm
3.配套筒瓦规格：43.68cmX20.28cm
4.层数：9层
5.其余做法要求：满足设计及现行施工技术、质量验收规范要求。</t>
  </si>
  <si>
    <t>中埋式止水带变形缝（西南18J302-37-1）</t>
  </si>
  <si>
    <t>1、止水带形式：中埋式止水带
2、胶条：遇水膨胀橡胶条
3、填缝材料：防水密封膏填缝
4、隔离膜
5、封口：泡沫塑料棒
6、迎水面设置1米宽防水附加层，费用不单独计算
7.其余做法要求：满足设计及现行施工技术、质量验收规范要求。</t>
  </si>
  <si>
    <t>复合树脂板隔断</t>
  </si>
  <si>
    <t>1.复合树脂板隔断
2.综合单价包括运输、油漆、五金件、门扣等全部费用
3.具体做法:详国标16J914-1-XT9
4.其它：满足施工图设计要求及施工验收规范要求</t>
  </si>
  <si>
    <t>套</t>
  </si>
  <si>
    <t>小便池复合树脂隔板</t>
  </si>
  <si>
    <t>1.复合树脂板隔断
2.综合单价包括运输、油漆、五金件等全部费用
3.具体做法:详见设计
4.其它：满足施工图设计要求及施工验收规范要求</t>
  </si>
  <si>
    <t>大理石洗手台</t>
  </si>
  <si>
    <t>1.台柜规格：详见设计施工图 
2.说明：不含洗手盆
4.包含但不限于：面层处理、面层、连接件（连接构造）、支架、油漆、成品保护
4.其它：具体做法详见设计施工图，未尽事宜满足设计及现行技术、质量验收规范要求</t>
  </si>
  <si>
    <t>多功能台</t>
  </si>
  <si>
    <t>1.材质：可折叠的多功能台400*700mm
2.安装位置固定方式：综合考虑
3.其它：具体做法详见设计施工图，未尽事宜满足设计及现行技术、质量验收规范要求</t>
  </si>
  <si>
    <t>纸巾盒</t>
  </si>
  <si>
    <t>1.材质：卫生纸盒，详国标16J914-1，XT29页①
2.安装位置固定方式：综合考虑
3.其它：具体做法详见设计施工图，未尽事宜满足设计及现行技术、质量验收规范要求</t>
  </si>
  <si>
    <t>挂衣钩</t>
  </si>
  <si>
    <t>1.名称：挂衣钩
2.安装位置固定方式：综合考虑
3.其它：具体做法详见设计施工图，未尽事宜满足设计及现行技术、质量验收规范要求</t>
  </si>
  <si>
    <t>泸州本地青石窗下坎石（墙身大样二）</t>
  </si>
  <si>
    <t>1.位置：详见设计图纸墙身大样二（窗台下）
2.尺寸：L*200*400mm
3.材质：泸州本地青石
4.固定方式：综合考虑
5.做法：满足设计及现行施工技术、质量验收规范要求</t>
  </si>
  <si>
    <t>镜面</t>
  </si>
  <si>
    <t>1.做法：详国标16J914-1，XT25页③，宽度同洗手台
2.其它：未尽事宜满足设计及现行技术、质量验收规范要求</t>
  </si>
  <si>
    <t>二十、二次结构</t>
  </si>
  <si>
    <t>C25细石混凝土构造柱</t>
  </si>
  <si>
    <t>1.混凝土强度等级：C25细石混凝土
2.砼运输方式及运距：投标人自行确定
3.砼现场泵送采用的机械种类及方式：投标人自行确定，泵送费用和泵送运距安拆及固定方式已综合考虑在单价中
4.做法：满足设计及现行施工技术、质量验收规范要求</t>
  </si>
  <si>
    <t>构造柱模板</t>
  </si>
  <si>
    <t>1.支模高度：综合、超高模板部分由投标人综合考虑在投标报价中
2.模板类型：木模、组合钢模板、竹胶合板等综合
3.支架材料：钢管、竹、木支架综合，断面尺寸、材质、工艺等符合设计和施工验收规范要求
4.模板范围：除混凝土垫层以外的混凝土结构及二次结构模板，综合考虑
5.本项目投标人应根据施工经验,现场实际情况和企业自身情况综合报价,不论采用何种支模方式均综合报价                                                                 6.材料场内运输、转运费用已综合考虑在单价中</t>
  </si>
  <si>
    <t>植筋</t>
  </si>
  <si>
    <t>1.植筋直径：综合考虑
2.钢筋按重量另计
3.其它：未尽事宜满足设计及现行技术、质量验收规范要求</t>
  </si>
  <si>
    <t>根</t>
  </si>
  <si>
    <t>C25细石混凝土压顶圈梁</t>
  </si>
  <si>
    <t>压顶圈梁模板</t>
  </si>
  <si>
    <t>钢筋</t>
  </si>
  <si>
    <t>1.钢筋种类、规格：钢筋规格综合考虑；
2.钢筋连接方式：各种连接方式、套筒连接等投标人综合考虑在报价中
3.支撑钢筋（铁马）等措施钢筋综合考虑
4.弧形构件钢筋增加的费用，由投标人综合考虑，进入综合单价中
5.做法：满足设计及现行施工技术、质量验收规范要求</t>
  </si>
  <si>
    <t>二十一、扶手</t>
  </si>
  <si>
    <t>男/女厕蹲便器平行扶手</t>
  </si>
  <si>
    <t>1.材质：不锈钢钢管
2.管径：35mm管径
3.扶手做法：12J926-J11页
4.安装位置固定方式：综合考虑
5.其它：具体做法详见设计施工图，未尽事宜满足设计及现行技术、质量验收规范要求</t>
  </si>
  <si>
    <t>男/女厕座便器扶手</t>
  </si>
  <si>
    <t>1.材质：不锈钢钢管
2.管径：35mm管径
3.扶手做法：12J926-J10页
4.安装位置固定方式：综合考虑
5.其它：具体做法详见设计施工图，未尽事宜满足设计及现行技术、质量验收规范要求</t>
  </si>
  <si>
    <t>无障碍洗手盆扶手</t>
  </si>
  <si>
    <t>1.材质：不锈钢钢管
2.管径：35mm管径
3.扶手做法：12J926-J14页
4.安装位置固定方式：综合考虑
5.其它：具体做法详见设计施工图，未尽事宜满足设计及现行技术、质量验收规范要求</t>
  </si>
  <si>
    <t>无障碍儿童座便器扶手</t>
  </si>
  <si>
    <t>1.材质：不锈钢钢管（两个栏杆扶手为一套）
2.管径：综合考虑
3.扶手做法：12J926-J13页
4.安装位置固定方式：综合考虑
5.其它：具体做法详见设计施工图，未尽事宜满足设计及现行技术、质量验收规范要求</t>
  </si>
  <si>
    <t>无障碍平行扶手</t>
  </si>
  <si>
    <t>无障碍立扶手</t>
  </si>
  <si>
    <t>二十二、停车场及周边</t>
  </si>
  <si>
    <t>250x250x100厚成品预制植草砖铺贴</t>
  </si>
  <si>
    <t>1.嵌草砖材料、规格：250x250x100mm厚浅灰色成品预制植草砖
2.找平层：30mm厚1:3干硬性水泥砂浆
3.砖孔及砖缝处填种植土，内掺草籽
4.其他：满足设计及现行施工技术、质量验收规范要求</t>
  </si>
  <si>
    <t>600x150x300mm厚芝麻白花岗石烧面平缘石安砌</t>
  </si>
  <si>
    <t>1.材料品种、规格：600x150x300mm厚芝麻白花岗石烧面平缘石
2.找平层厚度、配合比：20厚1：3干硬性水泥砂浆找平层或20厚1：3水泥砂浆找平层
3.砂浆拌和料要求：砂浆采用预拌砂浆，必须满足设计要求和政府验收要求，运输及存储费用由投标人综合考虑，不另计
4.包括切割、拉槽、打孔、倒角、磨边、石材6个面刷专用光油全面处理（包含现场切缝、拉槽等加工后的防腐处理，结算时不再另行计量计价）、石材刷防护材料等表面处理和现场甲方对图案的要求等全部费用，包含完成部位的清洗、成品保护等
5.其他：未尽事宜满足设计及现行技术、质量验收规范要求</t>
  </si>
  <si>
    <t>200x600x200mm混凝土车挡安砌（成品）</t>
  </si>
  <si>
    <t>1.材料品种、类型：200x600x200mm混凝土车挡（成品）R25圆形孔，深度100mm
2.固定方式：φ12钢筋插销，白色水泥砂浆封头
3.其他：满足设计及现行施工技术、质量验收规范要求</t>
  </si>
  <si>
    <t>只</t>
  </si>
  <si>
    <t>600x200x150mm厚芝麻白花岗石烧面平缘石安砌</t>
  </si>
  <si>
    <t>1.材料品种、规格：600x200x150mm厚芝麻白花岗石烧面平缘石
2.找平层厚度、配合比：20厚1：3干硬性水泥砂浆找平层或20厚1：3水泥砂浆找平层
3.砂浆拌和料要求：砂浆采用预拌砂浆，必须满足设计要求和政府验收要求，运输及存储费用由投标人综合考虑，不另计
4.包括切割、拉槽、打孔、倒角、磨边、石材6个面刷专用光油全面处理（包含现场切缝、拉槽等加工后的防腐处理，结算时不再另行计量计价）、石材刷防护材料等表面处理和现场甲方对图案的要求等全部费用，包含完成部位的清洗、成品保护等^l5.其他：未尽事宜满足设计及现行技术、质量验收规范要求</t>
  </si>
  <si>
    <t>C20混凝土护角、靠背浇筑</t>
  </si>
  <si>
    <t>1.混凝土强度等级：C20商品砼
2.砼场内外运输方式及运距：投标人自行确定
3.商品砼输送方式：无论采用何种泵送方式，其发生的所有费用和模板安拆措施等费用均综合考虑进入综合单价，不再另行计算费用
4.其他：满足设计及现行施工技术、质量验收规范要求</t>
  </si>
  <si>
    <t>60厚AC-16C中粒式改性沥青混凝土</t>
  </si>
  <si>
    <t>1.透层：乳化沥青0.8kg/m²
2.机械进出场费用由投标人自行考虑
3.摊铺、压实、养护、成品保护等费用已综合考虑在投标报价中
4.其他：满足设计及现行施工技术、质量验收规范要求</t>
  </si>
  <si>
    <t>40厚AC-13C细粒式改性沥青混凝土面层</t>
  </si>
  <si>
    <t>1.粘层：阳粒子乳化沥青0.6kg/m²
2.机械进出场费用由投标人自行考虑
3.摊铺、压实、养护、成品保护等费用已综合考虑在投标报价中
4.其他：满足设计及现行施工技术、质量验收规范要求</t>
  </si>
  <si>
    <t>拆除混凝土地面</t>
  </si>
  <si>
    <t>1.破碎位置：由甲方现场指定
2.破碎厚度：综合考虑
3.拆除后地面需进行基层清理，费用已综合考虑在投标报价中
4.建渣拆除、清理、堆放、运输、切缝等费用已综合考虑在投标报价中。弃土运距及弃土场费用综合考虑
5.拆除地面方式投标人自行考虑
6.其他：满足设计及现行施工技术、质量验收规范要求</t>
  </si>
  <si>
    <t>1200x600x50厚芝麻灰花岗石（荔枝面）汀步铺贴</t>
  </si>
  <si>
    <t>1.材料品种、规格：1200x600x50厚芝麻灰花岗石（荔枝面）
2.找平层厚度、配合比：30厚1：3干硬性水泥砂浆
3.砂浆拌和料要求：砂浆采用预拌砂浆，必须满足设计要求和政府验收要求，运输及存储费用由投标人综合考虑，不另计
4.包括切割、拉槽、打孔、倒角、磨边、石材6个面刷专用光油全面处理（包含现场切缝、拉槽等加工后的防腐处理，结算时不再另行计量计价）、石材刷防护材料等表面处理和现场甲方对图案的要求等全部费用，包含完成部位的清洗、成品保护等^l5.其他：未尽事宜满足设计及现行技术、质量验收规范要求</t>
  </si>
  <si>
    <t>50厚天然天然级配砂石垫层</t>
  </si>
  <si>
    <t>1.垫层材料、厚度：级配砂石基层，碾压密实
2.基层：素土夯实，夯实系数满足设计要求
3.其他：满足设计及现行施工技术、质量验收规范要求</t>
  </si>
  <si>
    <t>加铺细石混凝土路面</t>
  </si>
  <si>
    <t xml:space="preserve">1.位置：停车场
2.加铺厚度：综合考虑，根据现场实际情况确定
3.原路面需进行凿毛，凿毛方式综合考虑
4.混凝土等级：C20
5.混凝土种类：细石混凝土
6.砼运输方式及运距：投标人自行确定，模板综合考虑
7.砼现场泵送采用的机械种类及方式：投标人自行确定，泵送费用和泵送运距已综合考虑在单价中
8.做法：满足设计及现行施工技术、质量验收规范要求
</t>
  </si>
  <si>
    <t>二十三、土石方</t>
  </si>
  <si>
    <t>挖土方</t>
  </si>
  <si>
    <t>1.土壤类别：综合考虑； 
2.开挖方式、动土区域场地平整综合考虑 
3.开挖标高应满足设计要求，
4.开挖方式、场内运输方式：投标人自行确定。
5.土方堆放场地：现场指定。场内运输距离综合考虑
6.工程量增减均不调价
7.适用范围</t>
  </si>
  <si>
    <t>挖石方</t>
  </si>
  <si>
    <t>1.石方类别：综合考虑； 
2.开挖方式、动土区域场地平整综合考虑 
3.开挖标高应满足设计要求，
4.开挖方式、场内运输方式：投标人自行确定。
5.土石方堆放场地：现场指定。场内运输距离综合考虑
6.工程量增减均不调价</t>
  </si>
  <si>
    <t>回填方</t>
  </si>
  <si>
    <t>1.密实度要求：满足设计及规范要求； 
2.填方材料品种：满足回填土质要求的土石料； 
3.填方粒径要求：符合规范和图纸要求； 
4.填方来源、运距：投标单位自行考虑。</t>
  </si>
  <si>
    <t>2023年“S”项目公园配套用房安装工程量清单与报价表</t>
  </si>
  <si>
    <t>一、给排水</t>
  </si>
  <si>
    <t>PE管 DN25</t>
  </si>
  <si>
    <t>1.名称 ：PE管
2.型号、规格：DN25 
3.连接方式：扩口管件连接
4.位置：室外
5.其余做法满足规范及验收要求</t>
  </si>
  <si>
    <t>PE管 DN32</t>
  </si>
  <si>
    <t>1.名称 ：PE管
2.型号、规格：DN32 
3.连接方式：扩口管件连接
4.位置：室外
5.其余做法满足规范及验收要求</t>
  </si>
  <si>
    <t>PE管 DN65</t>
  </si>
  <si>
    <t>1.名称 ：PE管
2.型号、规格：DN65 
3.连接方式：扩口管件连接
4.位置：室外
5.其余做法满足规范及验收要求</t>
  </si>
  <si>
    <t>PE管 DN80</t>
  </si>
  <si>
    <t>1.名称 ：PE管
2.型号、规格：DN80 
3.连接方式：扩口管件连接
4.位置：室外
5.其余做法满足规范及验收要求</t>
  </si>
  <si>
    <t>PP-R DN15</t>
  </si>
  <si>
    <t>1.名称 ：PP-R管
2.型号、规格：DN15
3.连接方式：热熔连接
4.位置：室内
5.其余做法满足规范及验收要求</t>
  </si>
  <si>
    <t>PP-R DN20</t>
  </si>
  <si>
    <t>1.名称 ：PP-R管
2.型号、规格：DN20 
3.连接方式：热熔连接
4.位置：室内
5.其余做法满足规范及验收要求</t>
  </si>
  <si>
    <t>PP-R DN25</t>
  </si>
  <si>
    <t>1.名称 ：PP-R管
2.型号、规格：DN25 
3.连接方式：热熔连接
4.位置：室内
5.其余做法满足规范及验收要求</t>
  </si>
  <si>
    <t>PP-R DN32</t>
  </si>
  <si>
    <t>1.名称 ：PP-R管
2.型号、规格：DN32 
3.连接方式：热熔连接
4.位置：室内
5.其余做法满足规范及验收要求</t>
  </si>
  <si>
    <t>PP-R DN40</t>
  </si>
  <si>
    <t>1.名称 ：PP-R管
2.型号、规格：DN40 
3.连接方式：热熔连接
4.位置：室内
5.其余做法满足规范及验收要求</t>
  </si>
  <si>
    <t>PP-R DN50</t>
  </si>
  <si>
    <t>1.名称 ：PP-R管
2.型号、规格：DN50 
3.连接方式：热熔连接
4.位置：室内
5.其余做法满足规范及验收要求</t>
  </si>
  <si>
    <t>PP-R DN65</t>
  </si>
  <si>
    <t>1.名称 ：PP-R管
2.型号、规格：DN65 
3.连接方式：热熔连接
4.位置：室内
5.其余做法满足规范及验收要求</t>
  </si>
  <si>
    <t>闸阀DN80</t>
  </si>
  <si>
    <t>1.名称 ：闸阀
2.型号、规格：DN80；铜制阀门
3.其余做法满足规范及验收要求</t>
  </si>
  <si>
    <t>闸阀DN65</t>
  </si>
  <si>
    <t>1.名称 ：闸阀
2.型号、规格：DN65；铜制阀门
3.其余做法满足规范及验收要求</t>
  </si>
  <si>
    <t>截止阀DN65</t>
  </si>
  <si>
    <t>1.名称 ：截止阀
2.型号、规格：DN65；铜制截止阀
3.其余做法满足规范及验收要求</t>
  </si>
  <si>
    <t>截止阀DN32</t>
  </si>
  <si>
    <t>1.名称 ：截止阀
2.型号、规格：DN32；铜制截止阀
3.其余做法满足规范及验收要求</t>
  </si>
  <si>
    <t>截止阀DN25</t>
  </si>
  <si>
    <t>1.名称 ：截止阀
2.型号、规格：DN25；铜制截止阀
3.其余做法满足规范及验收要求</t>
  </si>
  <si>
    <t>减压阀DN65</t>
  </si>
  <si>
    <t>1.名称 ：减压阀
2.型号、规格：DN65
3.其余做法满足规范及验收要求</t>
  </si>
  <si>
    <t>减压阀DN32</t>
  </si>
  <si>
    <t>1.名称 ：减压阀
2.型号、规格：DN32
3.其余做法满足规范及验收要求</t>
  </si>
  <si>
    <t>减压阀DN25</t>
  </si>
  <si>
    <t>1.名称 ：减压阀
2.型号、规格：DN25
3.其余做法满足规范及验收要求</t>
  </si>
  <si>
    <t>水表DN65</t>
  </si>
  <si>
    <t>1.名称 ：水表
2.型号、规格：DN65
3.其余做法满足规范及验收要求</t>
  </si>
  <si>
    <t>水表DN32</t>
  </si>
  <si>
    <t>1.名称 ：水表
2.型号、规格：DN32
3.其余做法满足规范及验收要求</t>
  </si>
  <si>
    <t>水表DN25</t>
  </si>
  <si>
    <t>1.名称 ：水表
2.型号、规格：DN25
3.其余做法满足规范及验收要求</t>
  </si>
  <si>
    <t>自动排气阀DN80</t>
  </si>
  <si>
    <t>1.名称 ：自动排气阀
2.型号、规格：DN80
3.其余做法满足规范及验收要求</t>
  </si>
  <si>
    <t>自动排气阀DN65</t>
  </si>
  <si>
    <t>1.名称 ：自动排气阀
2.型号、规格：DN65
3.其余做法满足规范及验收要求</t>
  </si>
  <si>
    <t>自动排气阀DN32</t>
  </si>
  <si>
    <t>1.名称 ：自动排气阀
2.型号、规格：DN32
3.其余做法满足规范及验收要求</t>
  </si>
  <si>
    <t>自动排气阀DN25</t>
  </si>
  <si>
    <t>1.名称 ：自动排气阀
2.型号、规格：DN25
3.其余做法满足规范及验收要求</t>
  </si>
  <si>
    <t>HDPE聚乙烯双壁波纹管DN150</t>
  </si>
  <si>
    <t>1.名称 ：HDPE聚乙烯双壁波纹
2.型号、规格：DN150
3.连接方式：承插连接
4.其余做法满足规范及验收要求</t>
  </si>
  <si>
    <t>HDPE聚乙烯双壁波纹管DN100</t>
  </si>
  <si>
    <t>1.名称 ：HDPE聚乙烯双壁波纹
2.型号、规格：DN100
3.连接方式：承插连接
4.其余做法满足规范及验收要求</t>
  </si>
  <si>
    <t>PVC-U DN150</t>
  </si>
  <si>
    <t>1.名称 ：PVC-U
2.型号、规格：DN150
3.连接方式：承插粘接
4.其余做法满足规范及验收要求</t>
  </si>
  <si>
    <t>PVC-U DN100</t>
  </si>
  <si>
    <t>1.名称 ：PVC-U
2.型号、规格：DN100
3.连接方式：承插粘接
4.其余做法满足规范及验收要求</t>
  </si>
  <si>
    <t>PVC-U DN75</t>
  </si>
  <si>
    <t>1.名称 ：PVC-U
2.型号、规格：DN75
3.连接方式：承插粘接
4.其余做法满足规范及验收要求</t>
  </si>
  <si>
    <t>PVC-U加厚型 DN100</t>
  </si>
  <si>
    <t>1.名称 ：PVC-U加厚型
2.型号、规格：DN100
3.连接方式：承插粘接
4.其余做法满足规范及验收要求</t>
  </si>
  <si>
    <t>PVC-U加厚型 DN50</t>
  </si>
  <si>
    <t>1.名称 ：PVC-U加厚型
2.型号、规格：DN50
3.连接方式：承插粘接
4.其余做法满足规范及验收要求</t>
  </si>
  <si>
    <t>DN100刚性防水套管</t>
  </si>
  <si>
    <t>1.名称 ：刚性防水套管
2.型号、规格：按照设计要求
3.做法详见国标02S404-P15
4.其余做法满足规范及验收要求</t>
  </si>
  <si>
    <t>预埋镀锌套管SC100（壁厚：4mm厚）</t>
  </si>
  <si>
    <t>1.名称 ：套管
2.型号、规格：按照设计要求
3.做法详见国标02S404-P15
4.其余做法满足规范及验收要求</t>
  </si>
  <si>
    <t>预埋镀锌套管SC150（壁厚：4.5mm厚）</t>
  </si>
  <si>
    <t>预埋镀锌套管SC80（壁厚：4mm厚）</t>
  </si>
  <si>
    <t>1.名称 ：水套管
2.型号、规格：按照设计要求
3.做法详见国标02S404-P15
4.其余做法满足规范及验收要求</t>
  </si>
  <si>
    <t>预埋镀锌套管SC65（壁厚：4mm厚）</t>
  </si>
  <si>
    <t>预埋镀锌套管SC50（壁厚：3.8mm厚）</t>
  </si>
  <si>
    <t>预埋镀锌套管SC25（壁厚：3.2mm厚）</t>
  </si>
  <si>
    <t>预埋镀锌套管SC32（壁厚：3.5mm厚）</t>
  </si>
  <si>
    <t>水表箱</t>
  </si>
  <si>
    <t>1.名称 ：水表箱
2.型号、规格：按照设计要求
3.其余做法满足规范及验收要求</t>
  </si>
  <si>
    <t>DN150带水封网框地漏</t>
  </si>
  <si>
    <t>1.名称 ：带水封网框地漏
2.型号、规格：DN150
3.其余做法满足规范及验收要求</t>
  </si>
  <si>
    <t>隔油池GY-2</t>
  </si>
  <si>
    <t>1.名称 ：隔油池GY-2
2.规格：3立方
2.型号、规格：详见23S519-42-GY-2
3.材质：钢筋混凝土
4.其余做法满足规范及验收要求</t>
  </si>
  <si>
    <t>手提干粉灭火器</t>
  </si>
  <si>
    <t>1.名称 ：手提干粉灭火器
2.型号、规格：手提式MF/ABC4
3.其余做法满足规范及验收要求</t>
  </si>
  <si>
    <t>1.名称 ：手提干粉灭火器
2.型号、规格：手提式MF/ABC5
3.其余做法满足规范及验收要求</t>
  </si>
  <si>
    <t>DN50不锈钢地漏</t>
  </si>
  <si>
    <t>1.名称 ：地漏
2.型号、规格：采用直通式地漏，设存水弯
3.其余做法满足规范及验收要求</t>
  </si>
  <si>
    <t>DN100不锈钢地漏</t>
  </si>
  <si>
    <t>化粪池</t>
  </si>
  <si>
    <t>1.名称：化粪池
2.规格：10立方
3.材质：玻璃钢
4.土石方挖填、基础单独计算
5.其余做法满足设计及规范及验收要求。</t>
  </si>
  <si>
    <t>二、洁具</t>
  </si>
  <si>
    <t>成品蹲便器</t>
  </si>
  <si>
    <t>1.蹲便器
2.规格、类型 ：详见施工图纸，参照已施工部分洁具样式
3.组装形式 ：含全套五金配件，包括但不限于连体蹲便器、脚踏阀、尾冲管等
4.卫生洁具的品牌及款式由业主方确定，但应符合使用功能和系统设置要求
5.详西南18J517-37-1；脚踏式蹲便器自闭阀：安装高度：0.25m，非手动阀型号：DN25；便器自带水封
6.其它：未尽事宜满足设计及现行技术、质量验收规范要求</t>
  </si>
  <si>
    <t>成品坐便器</t>
  </si>
  <si>
    <t>1.坐便器
2.规格、类型 ：详见施工图纸，参照已施工部分洁具样式
3.组装形式 ：含全套五金配件，包括但不限于坐便器、三角阀、编制软管等
4.卫生洁具的品牌及款式由业主方确定，但应符合使用功能和系统设置要求
5.详国标12J926-J10-3；坐便器角阀：安装高度：0.25m，采用图索引：09S304-72；非手动阀型号：DN15；便器自带水封
6.其它：未尽事宜满足设计及现行技术、质量验收规范要求</t>
  </si>
  <si>
    <t>儿童坐便器</t>
  </si>
  <si>
    <t>1.儿童坐便器
2.规格、类型 ：详见施工图纸，参照已施工部分洁具样式
3.组装形式 ：含全套五金配件，包括但不限于儿童坐便器、三角阀、编制软管等
4.卫生洁具的品牌及款式由业主方确定，但应符合使用功能和系统设置要求
5.详国标12J926-J13；便器自带水封
6.其它：未尽事宜满足设计及现行技术、质量验收规范要求</t>
  </si>
  <si>
    <t>成品陶瓷洗手盆感应式出水</t>
  </si>
  <si>
    <t>1.成品陶瓷洗手盆感应式出水
2.规格、类型 ：详见施工图纸及详西南18J517-35-1，参照已施工部分洁具样式
3.组装形式 ：含全套五金配件，包括但不限于陶瓷洗手盆、单冷感应龙头、翻版去水、排水管、编织管：安装高度：0.45m，采用图索引：09S304-56；非手动阀型号：HYTronic系列
4.卫生洁具的品牌及款式由业主方确定，但应符合使用功能和系统设置要求
5.其它：未尽事宜满足设计及现行技术、质量验收规范要求</t>
  </si>
  <si>
    <t>成品小便器感应式出水</t>
  </si>
  <si>
    <t>1.小便器(感应阀)：安装高度：埋入式，采用图索引：09S304-104；非手动阀型号：HYTronic系列
2.规格、类型 ：详见施工图纸，参照已施工部分洁具样式
3.组装形式 ：含全套五金配件，包括但不限于挂式小便器、小便感应器等
4.卫生洁具的品牌及款式由业主方确定，但应符合使用功能和系统设置要求
5.其它：未尽事宜满足设计及详国标12J926-J12-1、质量验收规范要求，详西南18J517-42-1</t>
  </si>
  <si>
    <t>无障碍坐便器</t>
  </si>
  <si>
    <t>1.采用水箱冲洗式坐便器
2.规格、类型 ：详见施工图纸，参照已施工部分洁具样式
3.组装形式 ：含全套五金配件，包括但不限于坐便器、三角阀、编制软管等
4.卫生洁具的品牌及款式由业主方确定，但应符合使用功能和系统设置要求
5.详国标12J926-J10-3；坐便器角阀：安装高度：0.25m，采用图索引：09S304-72；非手动阀型号：DN15；便器自带水封
6.其它：未尽事宜满足设计及现行技术、质量验收规范要求</t>
  </si>
  <si>
    <t>无障碍儿童洗手盆感应式出水</t>
  </si>
  <si>
    <t>1.儿童洗手盆
2.规格、类型 ：详见施工图纸及详国标12J926-J14-2，参照已施工部分洁具样式
3.组装形式 ：含全套五金配件、单冷感应龙头：安装高度：详见设计，采用图索引：09S304-56；非手动阀型号：HYTronic系列
4.卫生洁具的品牌及款式由业主方确定，但应符合使用功能和系统设置要求
5.其它：未尽事宜满足设计及现行技术、质量验收规范要求</t>
  </si>
  <si>
    <t>无障碍成品洗手盆感应式出水</t>
  </si>
  <si>
    <t>1.儿童洗手盆
2.规格、类型 ：详见施工图纸及详西南18J517-35-1，参照已施工部分洁具样式
3.组装形式 ：含全套五金配件、单冷感应龙头：安装高度：详见设计，采用图索引：09S304-56；非手动阀型号：HYTronic系列
4.卫生洁具的品牌及款式由业主方确定，但应符合使用功能和系统设置要求
5.其它：未尽事宜满足设计及现行技术、质量验收规范要求</t>
  </si>
  <si>
    <t>拖布池</t>
  </si>
  <si>
    <t>1.名称：成品拖布池
2.具体做法详西南18J517-53-3a
3.其它：未尽事宜满足设计及现行技术、质量验收规范要求</t>
  </si>
  <si>
    <t>水龙头</t>
  </si>
  <si>
    <t>1、规格：接管 G1/2 "；
2.其他要求：重力铸造技术，晶镀技术，要求不低于法恩莎、箭牌、帝王等品牌的品质要求。</t>
  </si>
  <si>
    <t>地漏 DN50</t>
  </si>
  <si>
    <t>1.名称：不锈钢地漏
2.安装方式、材质：详设计
3.型号、规格：DN50
4.地漏做法参照西南18J517，第37页⑤大样
5.其它：具体做法详见设计施工图，未尽事宜满足设计及现行技术、质量验收规范要求</t>
  </si>
  <si>
    <t>地漏 DN100</t>
  </si>
  <si>
    <t>1.名称：不锈钢地漏
2.安装方式、材质：详设计
3.型号、规格：DN100
4.地漏做法参照西南18J517，第37页⑤大样
5.其它：具体做法详见设计施工图，未尽事宜满足设计及现行技术、质量验收规范要求</t>
  </si>
  <si>
    <t>三、暖通</t>
  </si>
  <si>
    <t>1.5mm厚不锈钢排油烟风管</t>
  </si>
  <si>
    <t>1.安装不锈钢风管，排油烟立风管接至建筑最高处,高空排放，900X800，厚度1.5mm，预留1.5厚不锈钢钢板封堵
2.厨房排油烟风管的隔热材料均采用50mm厚的硅酸铝纤维棉隔热保温,外做δ=0.5mm厚铝板保护层
3.风管连接:排烟风管采用角钢法兰连接，采用法兰连接时需满足《建筑防烟排烟系统技术标准》6.3.1的要求,法兰垫片的厚度大于3mm,且采用不燃材质制作。所有法兰垫料均采用不燃材料。
4.防排烟风道及相关设备应采用抗震支吊架，组成抗震支品架的所有构件应采用成品构件,按照《建筑机电工程抗震设计规范》GB50981-2014、《建筑与市政工程抗震通用规范》GB55002-2021和《建筑机电设备抗震支吊架通用技术条件》CJ/T476-2015的要求进行二次深化设计和施工。
5.未尽事宜满足设计及规范要求
6.支撑及吊架综合考虑在综合单价中</t>
  </si>
  <si>
    <t>㎡</t>
  </si>
  <si>
    <t>方形换气扇</t>
  </si>
  <si>
    <t>1.名称：方形换气扇
2.规格、型号：L=288m³/h.N=24W
3.未尽事宜满足设计及规范要求</t>
  </si>
  <si>
    <t>70℃防火阀</t>
  </si>
  <si>
    <t>1.名称：70℃防火阀
2.未尽事宜满足设计及规范要求</t>
  </si>
  <si>
    <t>天花板管道换气扇</t>
  </si>
  <si>
    <t>1.名称：天花板管道换气扇
2.规格、型号：自带止回阀L=140m³/h.N=15
3.未尽事宜满足设计及规范要求</t>
  </si>
  <si>
    <t>1.名称：天花板管道换气扇
2.规格、型号：自带止回阀L=430m³/h.N=42W
3.未尽事宜满足设计及规范要求</t>
  </si>
  <si>
    <t>1.名称：天花板管道换气扇
2.规格、型号：自带止回阀L=530m³/h.N=55W
3.未尽事宜满足设计及规范要求</t>
  </si>
  <si>
    <t>1.名称：天花板管道换气扇
2.规格、型号：自带止回阀L=660m³/h.N=90W
3.未尽事宜满足设计及规范要求</t>
  </si>
  <si>
    <t>镀锌钢板风管320*160（壁厚：0.5mm）</t>
  </si>
  <si>
    <t>1.风管支、吊架形式,用料规格详见国标19K112。支吊架要避开风口、阀门和检查门
2.风管边长尺寸≤1500mm的热镀锌钢板风管采用组合角钢法兰连接或薄钢板连体法兰连接,薄钢板连体法兰连接按照《薄钢板法兰风管制作与安装》执行。
3.未尽事宜满足设计及规范要求
4.支撑及吊架综合考虑在综合单价中</t>
  </si>
  <si>
    <t>镀锌钢板风管500*200（壁厚：0.6mm）</t>
  </si>
  <si>
    <t>镀锌钢板风管800*250（壁厚：0.75mm）</t>
  </si>
  <si>
    <t>镀锌钢板风管800*320（壁厚：0.75mm）</t>
  </si>
  <si>
    <t>镀锌钢板风管1000*320（壁厚：0.75mm）</t>
  </si>
  <si>
    <t>镀锌钢板风管1000*400（壁厚：0.75mm）</t>
  </si>
  <si>
    <t>镀锌钢板风管800*500（壁厚：0.75mm）</t>
  </si>
  <si>
    <t>镀锌钢板风管320*200（壁厚：0.5mm）</t>
  </si>
  <si>
    <t>镀锌钢板风管120*120（壁厚：0.5mm）</t>
  </si>
  <si>
    <t>镀锌钢板风管250*160（壁厚：0.5mm）</t>
  </si>
  <si>
    <t>500*320*320三通风管</t>
  </si>
  <si>
    <t xml:space="preserve">1.名称：500*320*320三通风管
2.位置：详见设计图纸
3.固定方式综合考虑
4.其它：具体做法详见设计施工图，未尽事宜满足设计及现行技术、质量验收规范要求
5.风管边长尺寸≤1500mm的热镀锌钢板风管采用组合角钢法兰连接或薄钢板连体法兰连接,薄钢板连体法兰连接按照《薄钢板法兰风管制作与安装》执行。
6.支撑及吊架综合考虑在综合单价中
</t>
  </si>
  <si>
    <t>500*320*320*800十字通风管</t>
  </si>
  <si>
    <t>1.名称：500*320*320*800十字通风管
2.位置：详见设计图纸
3.固定方式综合考虑
4.其它：具体做法详见设计施工图，未尽事宜满足设计及现行技术、质量验收规范要求
5.风管边长尺寸≤1500mm的热镀锌钢板风管采用组合角钢法兰连接或薄钢板连体法兰连接,薄钢板连体法兰连接按照《薄钢板法兰风管制作与安装》执行。
6.支撑及吊架综合考虑在综合单价中</t>
  </si>
  <si>
    <t>800宽90°弯头风管</t>
  </si>
  <si>
    <t>1.名称：800宽90°弯头风管
2.位置：详见设计图纸
3.固定方式综合考虑
4.其它：具体做法详见设计施工图，未尽事宜满足设计及现行技术、质量验收规范要求
5.风管边长尺寸≤1500mm的热镀锌钢板风管采用组合角钢法兰连接或薄钢板连体法兰连接,薄钢板连体法兰连接按照《薄钢板法兰风管制作与安装》执行。
6.支撑及吊架综合考虑在综合单价中</t>
  </si>
  <si>
    <t>800*320弯头风管</t>
  </si>
  <si>
    <t>1.名称：800*320弯头风管
2.位置：详见设计图纸
3.固定方式综合考虑
4.其它：具体做法详见设计施工图，未尽事宜满足设计及现行技术、质量验收规范要求
5.风管边长尺寸≤1500mm的热镀锌钢板风管采用组合角钢法兰连接或薄钢板连体法兰连接,薄钢板连体法兰连接按照《薄钢板法兰风管制作与安装》执行。
6.支撑及吊架综合考虑在综合单价中</t>
  </si>
  <si>
    <t>1000*320*800*320十字通风管</t>
  </si>
  <si>
    <t>1.名称：1000*320*800*320十字通风管
2.位置：详见设计图纸
3.固定方式综合考虑
4.其它：具体做法详见设计施工图，未尽事宜满足设计及现行技术、质量验收规范要求
5.风管边长尺寸≤1500mm的热镀锌钢板风管采用组合角钢法兰连接或薄钢板连体法兰连接,薄钢板连体法兰连接按照《薄钢板法兰风管制作与安装》执行。
6.支撑及吊架综合考虑在综合单价中</t>
  </si>
  <si>
    <t>1000*320*1000*320十字通风管</t>
  </si>
  <si>
    <t>500*800*1000三通风管</t>
  </si>
  <si>
    <t>1.名称：500*800*1000T字型通风管
2.位置：详见设计图纸
3.固定方式综合考虑
4.其它：具体做法详见设计施工图，未尽事宜满足设计及现行技术、质量验收规范要求
5.风管边长尺寸≤1500mm的热镀锌钢板风管采用组合角钢法兰连接或薄钢板连体法兰连接,薄钢板连体法兰连接按照《薄钢板法兰风管制作与安装》执行。
6.支撑及吊架综合考虑在综合单价中</t>
  </si>
  <si>
    <t>320*320*500三通风管</t>
  </si>
  <si>
    <t>1.名称：320*320*500三通风管
2.位置：详见设计图纸
3.固定方式综合考虑
4.其它：具体做法详见设计施工图，未尽事宜满足设计及现行技术、质量验收规范要求
5.风管边长尺寸≤1500mm的热镀锌钢板风管采用组合角钢法兰连接或薄钢板连体法兰连接,薄钢板连体法兰连接按照《薄钢板法兰风管制作与安装》执行。
6.支撑及吊架综合考虑在综合单价中</t>
  </si>
  <si>
    <t>120*250*320三通风管</t>
  </si>
  <si>
    <t>四、卫生间电气</t>
  </si>
  <si>
    <t>预埋电缆保护管SC100（壁厚：4mm厚）</t>
  </si>
  <si>
    <t>1.名称 ：配管
2.材质、规格：镀锌钢管SC100，SC管制作工艺应符合GB/T3091-2008等国家标准
3.接地要求 ：按设计要求
4.其他满足设计及规范要求</t>
  </si>
  <si>
    <t>预埋电缆保护管SC80（壁厚：4mm厚）</t>
  </si>
  <si>
    <t>1.名称 ：配管
2.材质、规格：镀锌钢管SC80，SC管制作工艺应符合GB/T3091-2008等国家标准
3.接地要求 ：按设计要求
4.其他满足设计及规范要求</t>
  </si>
  <si>
    <t>预埋电缆保护管SC65（壁厚：4mm厚）</t>
  </si>
  <si>
    <t>1.名称 ：配管
2.材质、规格：镀锌钢管SC65，SC管制作工艺应符合GB/T3091-2008等国家标准
3.接地要求 ：按设计要求
4.其他满足设计及规范要求</t>
  </si>
  <si>
    <t>预埋电缆保护管SC50（壁厚：3.8mm厚）</t>
  </si>
  <si>
    <t>1.名称 ：配管
2.材质、规格：镀锌钢管SC50，SC管制作工艺应符合GB/T3091-2008等国家标准
3.接地要求 ：按设计要求
4.其他满足设计及规范要求</t>
  </si>
  <si>
    <t>预埋电缆保护管SC40（壁厚：3.5mm厚）</t>
  </si>
  <si>
    <t>1.名称 ：配管
2.材质、规格：镀锌钢管SC40，SC管制作工艺应符合GB/T3091-2008等国家标准
3.接地要求 ：按设计要求
4.其他满足设计及规范要求</t>
  </si>
  <si>
    <t>预埋电缆保护管SC32（壁厚：3.5mm厚）</t>
  </si>
  <si>
    <t>1.名称 ：配管
2.材质、规格：镀锌钢管SC32，SC管制作工艺应符合GB/T3091-2008等国家标准
3.接地要求 ：按设计要求
4.其他满足设计及规范要求</t>
  </si>
  <si>
    <t>预埋电缆保护管SC20（壁厚：2.8mm厚）</t>
  </si>
  <si>
    <t>1.名称 ：配管
2.材质、规格：镀锌钢管SC20，SC管制作工艺应符合GB/T3091-2008等国家标准
3.接地要求 ：按设计要求
4.其他满足设计及规范要求</t>
  </si>
  <si>
    <t>紧定式镀锌薄壁电线管JDG20</t>
  </si>
  <si>
    <t>1.名称 ：配管
2.材质、规格：紧定式镀锌薄壁电线管JDG20
3.接地要求 ：按设计要求
4.其他满足设计及规范要求</t>
  </si>
  <si>
    <t>商业电表箱1Awsy1</t>
  </si>
  <si>
    <t>1.名称 ：商业表箱1
2.规格、型号：按设计要求
3.箱体材质：按设计要求
4.功率：Pe=46kW 
5.安装方式：落地安装，底座0.3m
6.接地要求 ：按设计要求
7.配电箱中电气元件规格及配置详见图纸、设计要求
8.未尽事宜详见图纸、招标文件，并满足设计、验收规范规定施工所需的一切工序求</t>
  </si>
  <si>
    <t>台</t>
  </si>
  <si>
    <t>商业电表箱2Awsy2</t>
  </si>
  <si>
    <t>1.名称 ：商业表箱2
2.规格、型号：按设计要求
3.箱体材质：按设计要求
4.功率：Pe=45kW 
5.安装方式：落地安装，底座0.3m
6.接地要求 ：按设计要求
7.配电箱中电气元件规格及配置详见图纸、设计要求
8.未尽事宜详见图纸、招标文件，并满足设计、验收规范规定施工所需的一切工序求</t>
  </si>
  <si>
    <t>照明配电箱ALsy4</t>
  </si>
  <si>
    <t>1.名称 ：照明配电箱
2.规格、型号：按设计要求
3.箱体材质：按设计要求
4.功率：4KW 
5.安装方式：嵌墙安装，距地1.6m
6.接地要求 ：按设计要求
7.配电箱中电气元件规格及配置详见图纸、设计要求
8.未尽事宜详见图纸、招标文件，并满足设计、验收规范规定施工所需的一切工序求</t>
  </si>
  <si>
    <t>照明配电箱ALsy6</t>
  </si>
  <si>
    <t>1.名称 ：照明配电箱
2.规格、型号：按设计要求
3.箱体材质：按设计要求
4.功率：6KW  
5.安装方式：嵌墙安装，距地1.6m
6.接地要求 ：按设计要求
7.配电箱中电气元件规格及配置详见图纸、设计要求
8.未尽事宜详见图纸、招标文件，并满足设计、验收规范规定施工所需的一切工序求</t>
  </si>
  <si>
    <t>照明配电箱ALsy20</t>
  </si>
  <si>
    <t>1.名称 ：照明配电箱
2.规格、型号：按设计要求
3.箱体材质：按设计要求
4.功率：20KW  
5.安装方式：嵌墙安装，距地1.6m
6.接地要求 ：按设计要求
7.配电箱中电气元件规格及配置详见图纸、设计要求
8.未尽事宜详见图纸、招标文件，并满足设计、验收规范规定施工所需的一切工序求</t>
  </si>
  <si>
    <t>照明配电箱ALsy35</t>
  </si>
  <si>
    <t>1.名称 ：照明配电箱
2.规格、型号：按设计要求
3.箱体材质：按设计要求
4.功率：35KW  
5.安装方式：嵌墙安装，距地1.6m
6.接地要求 ：按设计要求
7.配电箱中电气元件规格及配置详见图纸、设计要求
8.未尽事宜详见图纸、招标文件，并满足设计、验收规范规定施工所需的一切工序求</t>
  </si>
  <si>
    <t>卫生间配电箱ALwsj</t>
  </si>
  <si>
    <t>1.名称 ：卫生间配电箱
2.规格、型号：按设计要求
3.箱体材质：按设计要求
4.功率：6KW  
5.安装方式：嵌墙安装，距地1.6m
6.接地要求 ：按设计要求
7.配电箱中电气元件规格及配置详见图纸、设计要求
8.未尽事宜详见图纸、招标文件，并满足设计、验收规范规定施工所需的一切工序求</t>
  </si>
  <si>
    <t>厨房配电箱APcf</t>
  </si>
  <si>
    <t>1.名称 ：厨房配电箱
2.规格、型号：按设计要求
3.箱体材质：按设计要求
4.功率：100KW  
5.安装方式：嵌墙安装，距地1.6m
6.接地要求 ：按设计要求
7.配电箱中电气元件规格及配置详见图纸、设计要求
8.未尽事宜详见图纸、招标文件，并满足设计、验收规范规定施工所需的一切工序求</t>
  </si>
  <si>
    <t>A型应急照明集中电源ALE1</t>
  </si>
  <si>
    <t>1.名称 ：A型应急照明集中电源
2.规格、型号：按设计要求
3.箱体材质：按设计要求
4.功率：1KW  
5.安装方式：挂墙安装，H：1.5m
6.接地要求 ：按设计要求
7.电源箱中电气元件规格及配置详见图纸、设计要求
8.箱体防护等级IP33，应急照明装置型号以中标厂家为准设备自带进出线保护装置,设备箱面自带手动启动装置，未尽事宜详见图纸、招标文件，并满足设计、验收规范规定施工所需的一切工序求</t>
  </si>
  <si>
    <t>A型应急照明集中电源ALE2</t>
  </si>
  <si>
    <t>安全出口标志灯-中型</t>
  </si>
  <si>
    <t>1.名称 ：安全出口标志灯
2.材质、规格：A型36V5W-LED自带蓄电池
3.接地要求 ：按设计要求
4.安装：底边距离门框上方0.2m安装
5.未尽事宜满足设计及规范要求</t>
  </si>
  <si>
    <t>盏</t>
  </si>
  <si>
    <t>电井壁灯</t>
  </si>
  <si>
    <t>1.名称 ：壁灯
2.材质、规格：12WLED壁灯
3.接地要求 ：按设计要求
4.安装：壁装,底边距地不低于2.6m
5.未尽事宜满足设计及规范要求</t>
  </si>
  <si>
    <t>应急防水壁灯</t>
  </si>
  <si>
    <t>1.名称 ：应急防水壁灯
2.材质、规格：A型36V5W-LED自带蓄电池
3.接地要求 ：按设计要求
4.安装：壁装,底边距地不低于2.5m
5.防水等级：IP67
6.未尽事宜满足设计及规范要求</t>
  </si>
  <si>
    <t>应急吸顶灯</t>
  </si>
  <si>
    <t>1.名称 ：应急吸顶灯
2.材质、规格：A型36V5W-LED自带蓄电池
3.接地要求 ：按设计要求
4.安装：吸顶安装
5.未尽事宜满足设计及规范要求</t>
  </si>
  <si>
    <t>双管直管灯</t>
  </si>
  <si>
    <t>1.名称 ：双管直管灯
2.材质、规格：2*36W LED吸顶安装
3.接地要求 ：按设计要求
4.安装：吸顶安装
5.未尽事宜满足设计及规范要求</t>
  </si>
  <si>
    <t>防水防雾灯</t>
  </si>
  <si>
    <t>1.名称 ：防水防雾灯
2.材质、规格：24W LED吸顶安装
3.接地要求 ：按设计要求
4.安装：吸顶安装
5.未尽事宜满足设计及规范要求</t>
  </si>
  <si>
    <t>普通灯</t>
  </si>
  <si>
    <t>1.名称 ：普通灯
2.材质、规格：24W LED吸顶安装
3.接地要求 ：按设计要求
4.安装：吸顶安装
5.未尽事宜满足设计及规范要求</t>
  </si>
  <si>
    <t>卫生间插座</t>
  </si>
  <si>
    <t>1.名称：卫生间插座
2.型号规格：250V,10A
3.安装：底边距地1.6m 
4.未尽事宜满足设计及规范要求</t>
  </si>
  <si>
    <t>单相二、三级暗装插座</t>
  </si>
  <si>
    <t>1.名称：插座
2.型号规格：250V,10A
3.安装：底边距地0.5m 
4.未尽事宜满足设计及规范要求</t>
  </si>
  <si>
    <t>暗装单联单控开关</t>
  </si>
  <si>
    <t>1.名称：单联单控开关
2.型号规格：250V,10A
3.安装：底边距地1.3m 
4.未尽事宜满足设计及规范要求</t>
  </si>
  <si>
    <t>暗装双联单控开关</t>
  </si>
  <si>
    <t>1.名称：双联单控开关
2.型号规格：250V,10A
3.安装：底边距地1.3m 
4.未尽事宜满足设计及规范要求</t>
  </si>
  <si>
    <t>暗装三联单控开关</t>
  </si>
  <si>
    <t>1.名称：三联单控开关
2.型号规格：250V,10A
3.安装：底边距地1.3m 
4.未尽事宜满足设计及规范要求</t>
  </si>
  <si>
    <t>暗装四联单控开关</t>
  </si>
  <si>
    <t>1.名称：四联单控开关
2.型号规格：250V,10A
3.安装：底边距地1.3m 
4.未尽事宜满足设计及规范要求</t>
  </si>
  <si>
    <t>钢制接线盒</t>
  </si>
  <si>
    <t>1.名称：接线盒
2.规格：详见设计
3.安装位置：详见图纸
4.其余做法：满足设计及现行施工技术、质量验收规范要求
5.智能洗手盆感应电源接线盒距地0.5m预留</t>
  </si>
  <si>
    <t>照明电线WDZB1-BYJ2.5mm2</t>
  </si>
  <si>
    <t>1.名称：B1级阻燃型铜芯交联聚乙烯绝缘电线
2.型号规格：WDZB1N-BYJ2.5mm2
3.未尽事宜满足设计及规范要求</t>
  </si>
  <si>
    <t>WDZB1-BYJ4mm2</t>
  </si>
  <si>
    <t>1.名称：B1级阻燃型铜芯交联聚乙烯绝缘电线
2.型号规格：WDZB1N-BYJ4
3.未尽事宜满足设计及规范要求</t>
  </si>
  <si>
    <t>应急照明电线WDZB1N-BYJ2.5</t>
  </si>
  <si>
    <t>1.名称：B1级阻燃耐火型铜芯交联聚乙烯绝缘电线
2.型号规格：WDZB1N-BYJ2.5
3.未尽事宜满足设计及规范要求</t>
  </si>
  <si>
    <t>应急照明电线WDZB1N-BYJ4</t>
  </si>
  <si>
    <t>1.名称：B1级阻燃耐火型铜芯交联聚乙烯绝缘电线
2.型号规格：WDZB1N-BYJ4
3.未尽事宜满足设计及规范要求</t>
  </si>
  <si>
    <t>应急照明电线WDZB1N-BYJ1.5</t>
  </si>
  <si>
    <t>1.名称：B1级阻燃耐火型铜芯交联聚乙烯绝缘电线
2.型号规格：WDZB1N-BYJ1.5
3.未尽事宜满足设计及规范要求</t>
  </si>
  <si>
    <t>电力电缆WDZB1-YJY-1(4x25+1x16)</t>
  </si>
  <si>
    <t>1.名称：B1级阻燃交联聚乙烯绝缘聚烯烃护套电力电缆
2.型号规格：WDZB1-YJY-1(4x25+1x16)
3.未尽事宜满足设计及规范要求</t>
  </si>
  <si>
    <t>电力电缆WDZB1-YJY-1（5x16)</t>
  </si>
  <si>
    <t>1.名称：B1级阻燃交联聚乙烯绝缘聚烯烃护套电力电缆
2.型号规格：WDZB1-YJY-1（5x16)
3.未尽事宜满足设计及规范要求</t>
  </si>
  <si>
    <t>电力电缆WDZB1-YJY-1（5x6)</t>
  </si>
  <si>
    <t>1.名称：B1级阻燃交联聚乙烯绝缘聚烯烃护套电力电缆
2.型号规格：WDZB1-YJY-1（5x6)
3.未尽事宜满足设计及规范要求</t>
  </si>
  <si>
    <t>电力电缆WDZB1-YJY-1(4x95+1x50)</t>
  </si>
  <si>
    <t>1.名称：B1级阻燃交联聚乙烯绝缘聚烯烃护套电力电缆
2.型号规格：WDZB1-YJY-1(4x95+1x50)
3.未尽事宜满足设计及规范要求</t>
  </si>
  <si>
    <t>强电检查井</t>
  </si>
  <si>
    <t>1.名称：强电检查井
2.井尺寸：L1000xW1000xH1000mm
3.盖板材质、规格 ：800*800轻型铸铁井盖成复合型材料井盖
4.碎石垫层：100mm厚碎石换填
5.垫层：200mm厚C15砼垫层(模板综合考虑)
6.内抹灰：井壁10mm厚1：2.5水泥砂浆抹面
7.井砌筑：240mm厚MU10砖砌
8.盖板：200mm厚C25砼盖板，内设钢筋
9.滤水孔：Ф200砂石渗水孔
10.做法参见图集《电力电缆井设计与安装》07SD101-8,P120-122
11.接地系统：φ20通长圆钢，L50x5镀锌角钢接地极
12.未尽事宜满足设计及规范要求</t>
  </si>
  <si>
    <t>座</t>
  </si>
  <si>
    <t>五、无障碍卫生间紧急呼叫系统</t>
  </si>
  <si>
    <t>控制电线WDZB1-RYJS-2*1</t>
  </si>
  <si>
    <t>1.名称：B1级阻燃交联聚乙烯绝缘软绞线
2.型号规格：WDZB1-RYJS-2*1
3.未尽事宜满足设计及规范要求</t>
  </si>
  <si>
    <t>防水型求助按钮</t>
  </si>
  <si>
    <t>1.名称：防水型求助按钮，H=0.5m/1.0m暗装
2.未尽事宜满足设计及规范要求</t>
  </si>
  <si>
    <t>声光报警器（自带蓄电池DC36V）</t>
  </si>
  <si>
    <t>1.名称：声光报警器（自带蓄电池DC36V）
2.未尽事宜满足设计及规范要求</t>
  </si>
  <si>
    <t>钥匙复位开关面板</t>
  </si>
  <si>
    <t>1.名称：钥匙复位开关面板
2.安装高度：详见设计要求
3.具体做法：满足设计及现行施工技术、质量验收规范要求。</t>
  </si>
  <si>
    <t>浪涌保护器</t>
  </si>
  <si>
    <t>1.名称：浪涌保护器B2类
2.型号规格：短路电流75A
3.未尽事宜满足设计及规范要求</t>
  </si>
  <si>
    <t>多媒体箱</t>
  </si>
  <si>
    <t>1.名称：多媒体箱
2.型号规格：400*300*120
3.未尽事宜满足设计及规范要求</t>
  </si>
  <si>
    <t>24芯光分纤箱</t>
  </si>
  <si>
    <t>1.名称：24芯光分纤箱
2.未尽事宜满足设计及规范要求</t>
  </si>
  <si>
    <t>24芯多模光纤</t>
  </si>
  <si>
    <t>1.名称：24芯多模光纤
2.未尽事宜满足设计及规范要求</t>
  </si>
  <si>
    <t>2*1芯皮线光缆</t>
  </si>
  <si>
    <t>1.名称：2芯单模光缆
2.未尽事宜满足设计及规范要求</t>
  </si>
  <si>
    <t>总等电位端子箱</t>
  </si>
  <si>
    <t>1.名称：总等电位端子箱
2.规格：综合考虑；暗装, H=0.3M ,总等电位连接做法参见图集15D502~P10-P17页次
3.安装位置：详见图纸
4.接地做法：采用2(40x4)不锈扁钢与基础接地钢筋焊接联通
5.其余做法：满足设计及现行施工技术、质量验收规范要求</t>
  </si>
  <si>
    <t>辅助等电位箱</t>
  </si>
  <si>
    <t>1.名称：总等电位端子箱
2.位置：电井处均设辅助等电位箱SEB,底距地0.3m,采用25x4热镀锌扁钢就近与柱内钢筋联接。
3.未尽事宜满足设计及规范要求</t>
  </si>
  <si>
    <t>弱电检查井</t>
  </si>
  <si>
    <t>1.名称：弱电检查井
2.井尺寸：L800xW800xH1000mm
3.盖板材质、规格 ：700*700轻型铸铁井盖成复合型材料井盖
4.碎石垫层：100mm厚碎石换填
5.垫层：200mm厚C15砼垫层(模板综合考虑)
6.内抹灰：井壁10mm厚1：2.5水泥砂浆抹面
7.井砌筑：240mm厚MU10砖砌
8.盖板：200mm厚C25砼盖板，内设钢筋
9.滤水孔：Ф200砂石渗水孔
10.做法参见图集《电力电缆井设计与安装》07SD101-8,P120-122
11.接地系统：φ20通长圆钢，L50x5镀锌角钢接地极
12.未尽事宜满足设计及规范要求</t>
  </si>
  <si>
    <t>六、避雷系统</t>
  </si>
  <si>
    <t>接地母线 热镀锌扁钢 -40*4</t>
  </si>
  <si>
    <t>1.名称：接地母线
2.材料规格：热镀锌扁钢 -40*4
3.安装位置：详见设计图纸
4.固定方式综合考虑
5.未尽事宜满足设计及规范要求</t>
  </si>
  <si>
    <t>接地母线 热镀锌扁钢 -25*4</t>
  </si>
  <si>
    <t>1.名称：接地母线
2.材料规格：热镀锌扁钢 -25*4
3.安装位置：详见设计图纸
4.固定方式综合考虑
5.未尽事宜满足设计及规范要求</t>
  </si>
  <si>
    <t>避雷引下线</t>
  </si>
  <si>
    <t>1.名称：避雷引下线
2.材料规格：利用金属构件引下
3.安装位置：详见设计图纸
4.固定方式综合考虑
5.未尽事宜满足设计及规范要求</t>
  </si>
  <si>
    <t>均压环</t>
  </si>
  <si>
    <t>1.名称：均压环
2.材料规格：利用圈梁钢筋
3.安装位置：详见设计图纸
4.固定方式综合考虑
5.未尽事宜满足设计及规范要求</t>
  </si>
  <si>
    <t>避雷网 热镀锌圆钢 φ10</t>
  </si>
  <si>
    <t>1.名称：避雷网
2.材料规格：热镀锌圆钢 φ10
3.安装位置：详见设计图纸
4.固定方式综合考虑
5.未尽事宜满足设计及规范要求</t>
  </si>
  <si>
    <t>合  计</t>
  </si>
  <si>
    <t>主要材料材质标准或技术标准要求</t>
  </si>
  <si>
    <r>
      <rPr>
        <sz val="10.5"/>
        <color theme="1"/>
        <rFont val="宋体"/>
        <charset val="134"/>
      </rPr>
      <t>序号</t>
    </r>
  </si>
  <si>
    <r>
      <rPr>
        <sz val="10.5"/>
        <color theme="1"/>
        <rFont val="宋体"/>
        <charset val="134"/>
      </rPr>
      <t>材料设备名称</t>
    </r>
  </si>
  <si>
    <r>
      <rPr>
        <sz val="10.5"/>
        <color theme="1"/>
        <rFont val="宋体"/>
        <charset val="134"/>
      </rPr>
      <t>材质标准或技术标准要求</t>
    </r>
  </si>
  <si>
    <r>
      <rPr>
        <sz val="10.5"/>
        <color theme="1"/>
        <rFont val="宋体"/>
        <charset val="134"/>
      </rPr>
      <t>备注</t>
    </r>
  </si>
  <si>
    <r>
      <rPr>
        <b/>
        <sz val="10.5"/>
        <color theme="1"/>
        <rFont val="宋体"/>
        <charset val="134"/>
      </rPr>
      <t>防水材料</t>
    </r>
  </si>
  <si>
    <r>
      <rPr>
        <sz val="10.5"/>
        <color theme="1"/>
        <rFont val="宋体"/>
        <charset val="134"/>
      </rPr>
      <t>SBS改性沥青防水卷材</t>
    </r>
  </si>
  <si>
    <r>
      <rPr>
        <sz val="10.5"/>
        <color theme="1"/>
        <rFont val="宋体"/>
        <charset val="134"/>
      </rPr>
      <t>满足《弹性体改性沥青防水卷材》（GB18242-2008）等现行国家标准的各项性能、技术标准要求；带出厂检验书、产品合格证。</t>
    </r>
  </si>
  <si>
    <r>
      <rPr>
        <sz val="10.5"/>
        <color theme="1"/>
        <rFont val="宋体"/>
        <charset val="134"/>
      </rPr>
      <t>SBS聚胎脂改性沥青耐根刺防水卷材(Ⅱ)型</t>
    </r>
  </si>
  <si>
    <r>
      <rPr>
        <sz val="10.5"/>
        <color theme="1"/>
        <rFont val="宋体"/>
        <charset val="134"/>
      </rPr>
      <t>满足《预铺防水卷材》（GB/T23457-2017）等现行国家标准的各项性能、技术标准要求；带出厂检验书、产品合格证。</t>
    </r>
  </si>
  <si>
    <r>
      <rPr>
        <sz val="10.5"/>
        <color theme="1"/>
        <rFont val="宋体"/>
        <charset val="134"/>
      </rPr>
      <t>双面自粘高分子防水卷材</t>
    </r>
  </si>
  <si>
    <t>满足《弹性体改性沥青防水卷材》（GB18242-2008）等现行国家标准的各项性能、技术标准要求；带出厂检验书、产品合格证。</t>
  </si>
  <si>
    <r>
      <rPr>
        <sz val="10.5"/>
        <color theme="1"/>
        <rFont val="宋体"/>
        <charset val="134"/>
      </rPr>
      <t>JS（Ⅱ型）水泥聚合物防水涂料</t>
    </r>
  </si>
  <si>
    <r>
      <rPr>
        <sz val="10.5"/>
        <color theme="1"/>
        <rFont val="宋体"/>
        <charset val="134"/>
      </rPr>
      <t>满足《聚合物水泥防水涂料》（GB/T 23445-2009）等现行国家标准的各项性能、技术标准要求；带出厂检验书、产品合格证。</t>
    </r>
  </si>
  <si>
    <r>
      <rPr>
        <b/>
        <sz val="10.5"/>
        <color theme="1"/>
        <rFont val="宋体"/>
        <charset val="134"/>
      </rPr>
      <t>门、窗、栏杆</t>
    </r>
  </si>
  <si>
    <r>
      <rPr>
        <sz val="10.5"/>
        <color theme="1"/>
        <rFont val="宋体"/>
        <charset val="134"/>
      </rPr>
      <t>成品木门</t>
    </r>
  </si>
  <si>
    <r>
      <rPr>
        <sz val="10.5"/>
        <color theme="1"/>
        <rFont val="宋体"/>
        <charset val="134"/>
      </rPr>
      <t>满足《木门分类和通用技术要求》（GB/T 35379-2017）、《 木门窗用木材及人造板规范》（GB/T 34742-2017）、《木门窗》（GB/T 29498-2013）等现行国家标准的各项性能、技术标准要求；带出厂检验书、产品合格证。</t>
    </r>
  </si>
  <si>
    <r>
      <rPr>
        <sz val="10.5"/>
        <color theme="1"/>
        <rFont val="宋体"/>
        <charset val="134"/>
      </rPr>
      <t>断桥铝合金门窗</t>
    </r>
  </si>
  <si>
    <r>
      <rPr>
        <sz val="10.5"/>
        <color theme="1"/>
        <rFont val="宋体"/>
        <charset val="134"/>
      </rPr>
      <t>满足《铝合金门窗》（GB/T 8478-2008）、《建筑门窗五金件 通用要求》（GB/T 32223-2015）、《建筑门窗、幕墙用密封胶条》（GB/T 24498-2009）、《建筑幕墙、门窗通用技术条件》（GB/T 31433-2015）、《铝合金建筑型材 第6部分：隔热型材》（GB/T 5237.6-2017）等现行国家标准的各项性能、技术标准要求；带出厂检验书、产品合格证。</t>
    </r>
  </si>
  <si>
    <r>
      <rPr>
        <sz val="10.5"/>
        <color theme="1"/>
        <rFont val="宋体"/>
        <charset val="134"/>
      </rPr>
      <t>玻璃</t>
    </r>
  </si>
  <si>
    <t>满足《玻璃幕墙工程技术规范》(JGJ 102-2003)、《建筑玻璃应用技术规程》（JGJ113-2015）、《建筑安全玻璃管理规定》发改运行[2003]2116号等现行国家标准的各项性能、技术标准要求；带出厂检验书、产品合格证。</t>
  </si>
  <si>
    <r>
      <rPr>
        <sz val="10.5"/>
        <color theme="1"/>
        <rFont val="宋体"/>
        <charset val="134"/>
      </rPr>
      <t>玻璃幕墙</t>
    </r>
  </si>
  <si>
    <r>
      <rPr>
        <sz val="10.5"/>
        <color theme="1"/>
        <rFont val="宋体"/>
        <charset val="134"/>
      </rPr>
      <t>满足《玻璃幕墙光热性能》（GB/T 18091-2015）、《建筑幕墙、门窗通用技术条件》（GB/T 31433-2015）等现行国家标准的各项性能、技术标准要求；带出厂检验书、产品合格证。</t>
    </r>
  </si>
  <si>
    <r>
      <rPr>
        <b/>
        <sz val="10.5"/>
        <color theme="1"/>
        <rFont val="宋体"/>
        <charset val="134"/>
      </rPr>
      <t>墙、地面材料</t>
    </r>
  </si>
  <si>
    <r>
      <rPr>
        <sz val="10.5"/>
        <color theme="1"/>
        <rFont val="宋体"/>
        <charset val="134"/>
      </rPr>
      <t>地砖</t>
    </r>
  </si>
  <si>
    <r>
      <rPr>
        <sz val="10.5"/>
        <color theme="1"/>
        <rFont val="宋体"/>
        <charset val="134"/>
      </rPr>
      <t>满足《陶瓷砖》（GB 4100-2015）、《防滑陶瓷砖》（GB/T 35153-2017）等现行国家标准的各项性能、技术标准要求；带出厂检验书、产品合格证。</t>
    </r>
  </si>
  <si>
    <r>
      <rPr>
        <sz val="10.5"/>
        <color theme="1"/>
        <rFont val="宋体"/>
        <charset val="134"/>
      </rPr>
      <t>墙面砖</t>
    </r>
  </si>
  <si>
    <r>
      <rPr>
        <sz val="10.5"/>
        <color theme="1"/>
        <rFont val="宋体"/>
        <charset val="134"/>
      </rPr>
      <t>防静电地板</t>
    </r>
  </si>
  <si>
    <r>
      <rPr>
        <sz val="10.5"/>
        <color theme="1"/>
        <rFont val="宋体"/>
        <charset val="134"/>
      </rPr>
      <t>满足《防静电活动地板通用规范》（GB/T 36340-2018）等现行国家标准的各项性能、技术标准要求；带出厂检验书、产品合格证。</t>
    </r>
  </si>
  <si>
    <r>
      <rPr>
        <sz val="10.5"/>
        <color theme="1"/>
        <rFont val="宋体"/>
        <charset val="134"/>
      </rPr>
      <t>乳胶漆</t>
    </r>
  </si>
  <si>
    <r>
      <rPr>
        <sz val="10.5"/>
        <color theme="1"/>
        <rFont val="宋体"/>
        <charset val="134"/>
      </rPr>
      <t>满足GB/T9756—2018《合成树脂乳液内墙涂料》等现行国家标准的各项性能、技术标准要求；带出厂检验书、产品合格证。</t>
    </r>
  </si>
  <si>
    <r>
      <rPr>
        <sz val="10.5"/>
        <color theme="1"/>
        <rFont val="宋体"/>
        <charset val="134"/>
      </rPr>
      <t>无机涂料</t>
    </r>
  </si>
  <si>
    <r>
      <rPr>
        <sz val="10.5"/>
        <color theme="1"/>
        <rFont val="宋体"/>
        <charset val="134"/>
      </rPr>
      <t>满足《合成树脂乳液内墙涂料》（GB/T 9756-2018）、《合成树脂乳液外墙涂料》（GB/T 9755-2014）、《溶剂型外墙涂料》（GB/T 9757-2001）等现行国家标准的各项性能、技术标准要求；带出厂检验书、产品合格证。</t>
    </r>
  </si>
  <si>
    <r>
      <rPr>
        <sz val="10.5"/>
        <color theme="1"/>
        <rFont val="宋体"/>
        <charset val="134"/>
      </rPr>
      <t>铝板</t>
    </r>
  </si>
  <si>
    <r>
      <rPr>
        <sz val="10.5"/>
        <color theme="1"/>
        <rFont val="宋体"/>
        <charset val="134"/>
      </rPr>
      <t>满足《建筑装饰用铝板》（GB/T 23443-2009）等现行国家标准的各项性能、技术标准要求；带出厂检验书、产品合格证。</t>
    </r>
  </si>
  <si>
    <r>
      <rPr>
        <sz val="10.5"/>
        <color theme="1"/>
        <rFont val="宋体"/>
        <charset val="134"/>
      </rPr>
      <t xml:space="preserve"> </t>
    </r>
    <r>
      <rPr>
        <sz val="10.5"/>
        <color theme="1"/>
        <rFont val="宋体"/>
        <charset val="134"/>
      </rPr>
      <t>纤维水泥外墙装饰板</t>
    </r>
  </si>
  <si>
    <r>
      <rPr>
        <sz val="10.5"/>
        <color theme="1"/>
        <rFont val="宋体"/>
        <charset val="134"/>
      </rPr>
      <t>满足《纤维增强水泥外墙装饰挂板》（JC T 2085-2011）等现行国家标准的各项性能、技术标准要求；带出厂检验书、产品合格证。</t>
    </r>
  </si>
  <si>
    <r>
      <rPr>
        <b/>
        <sz val="10.5"/>
        <color theme="1"/>
        <rFont val="宋体"/>
        <charset val="134"/>
      </rPr>
      <t>吊顶装饰材料</t>
    </r>
  </si>
  <si>
    <r>
      <rPr>
        <sz val="10.5"/>
        <color theme="1"/>
        <rFont val="宋体"/>
        <charset val="134"/>
      </rPr>
      <t>纸面石膏板</t>
    </r>
  </si>
  <si>
    <r>
      <rPr>
        <sz val="10.5"/>
        <color theme="1"/>
        <rFont val="宋体"/>
        <charset val="134"/>
      </rPr>
      <t>满足《纸面石膏板》（GB/T 9775-2008）等现行国家标准的各项性能、技术标准要求，满足消防的耐火极限要求</t>
    </r>
  </si>
  <si>
    <r>
      <rPr>
        <sz val="10.5"/>
        <color theme="1"/>
        <rFont val="宋体"/>
        <charset val="134"/>
      </rPr>
      <t>铝扣板</t>
    </r>
  </si>
  <si>
    <r>
      <rPr>
        <sz val="10.5"/>
        <color theme="1"/>
        <rFont val="宋体"/>
        <charset val="134"/>
      </rPr>
      <t>满足《建筑装饰用铝单板》（GB/T 23443-2009）等现行国家标准的各项性能、技术标准要求；带出厂检验书、产品合格证。</t>
    </r>
  </si>
  <si>
    <t>主要材料最低品质标准要求表</t>
  </si>
  <si>
    <r>
      <rPr>
        <sz val="10.5"/>
        <color theme="1"/>
        <rFont val="宋体"/>
        <charset val="134"/>
      </rPr>
      <t>最低品质标准要求</t>
    </r>
  </si>
  <si>
    <r>
      <rPr>
        <b/>
        <sz val="10.5"/>
        <color theme="1"/>
        <rFont val="宋体"/>
        <charset val="134"/>
      </rPr>
      <t>门、窗、玻璃</t>
    </r>
  </si>
  <si>
    <r>
      <rPr>
        <sz val="10.5"/>
        <color theme="1"/>
        <rFont val="宋体"/>
        <charset val="134"/>
      </rPr>
      <t>不低于美心、TATA、王力品牌品质要求</t>
    </r>
  </si>
  <si>
    <r>
      <rPr>
        <sz val="10.5"/>
        <color theme="1"/>
        <rFont val="宋体"/>
        <charset val="134"/>
      </rPr>
      <t>不低于圣保罗、坚美门窗、中旺铝业的品牌品质要求</t>
    </r>
  </si>
  <si>
    <r>
      <rPr>
        <sz val="10.5"/>
        <color theme="1"/>
        <rFont val="宋体"/>
        <charset val="134"/>
      </rPr>
      <t>不低于台玻、南玻、耀华的品牌品质要求</t>
    </r>
  </si>
  <si>
    <r>
      <rPr>
        <sz val="10.5"/>
        <color theme="1"/>
        <rFont val="宋体"/>
        <charset val="134"/>
      </rPr>
      <t>不低于东鹏、冠珠、新中源的品牌品质要求</t>
    </r>
  </si>
  <si>
    <r>
      <rPr>
        <sz val="10.5"/>
        <color theme="1"/>
        <rFont val="宋体"/>
        <charset val="134"/>
      </rPr>
      <t>墙砖</t>
    </r>
  </si>
  <si>
    <r>
      <rPr>
        <sz val="10.5"/>
        <color theme="1"/>
        <rFont val="宋体"/>
        <charset val="134"/>
      </rPr>
      <t>不低于立邦、多乐士、三棵树的品牌品质要求</t>
    </r>
  </si>
  <si>
    <r>
      <rPr>
        <b/>
        <sz val="10.5"/>
        <color theme="1"/>
        <rFont val="宋体"/>
        <charset val="134"/>
      </rPr>
      <t>吊顶、天棚装饰材料</t>
    </r>
  </si>
  <si>
    <r>
      <rPr>
        <sz val="10.5"/>
        <color theme="1"/>
        <rFont val="宋体"/>
        <charset val="134"/>
      </rPr>
      <t>不低于龙牌、可耐福、杰科、泰山的品牌品质要求</t>
    </r>
  </si>
  <si>
    <r>
      <rPr>
        <sz val="10.5"/>
        <color theme="1"/>
        <rFont val="宋体"/>
        <charset val="134"/>
      </rPr>
      <t>不低于奥普、友邦、顶上、品格、楚楚的品牌品质要求</t>
    </r>
  </si>
  <si>
    <r>
      <rPr>
        <b/>
        <sz val="10.5"/>
        <color theme="1"/>
        <rFont val="宋体"/>
        <charset val="134"/>
      </rPr>
      <t>电气设备及材料</t>
    </r>
  </si>
  <si>
    <r>
      <rPr>
        <sz val="10.5"/>
        <color theme="1"/>
        <rFont val="宋体"/>
        <charset val="134"/>
      </rPr>
      <t>开关插座</t>
    </r>
  </si>
  <si>
    <r>
      <rPr>
        <sz val="10.5"/>
        <color theme="1"/>
        <rFont val="宋体"/>
        <charset val="134"/>
      </rPr>
      <t>不低于西门子、飞雕、正泰、德力西的品牌品质要求</t>
    </r>
  </si>
  <si>
    <r>
      <rPr>
        <sz val="10.5"/>
        <color theme="1"/>
        <rFont val="宋体"/>
        <charset val="134"/>
      </rPr>
      <t>电线电缆</t>
    </r>
  </si>
  <si>
    <t>不低于塔牌电缆、熊猫电缆、鸿鑫国泰的品牌品质要求</t>
  </si>
  <si>
    <r>
      <rPr>
        <sz val="10.5"/>
        <color theme="1"/>
        <rFont val="宋体"/>
        <charset val="134"/>
      </rPr>
      <t>灯具</t>
    </r>
  </si>
  <si>
    <r>
      <rPr>
        <sz val="10.5"/>
        <color theme="1"/>
        <rFont val="宋体"/>
        <charset val="134"/>
      </rPr>
      <t>不低于三雄极光、欧普、德力西的品牌品质要求</t>
    </r>
  </si>
  <si>
    <r>
      <rPr>
        <sz val="10.5"/>
        <color theme="1"/>
        <rFont val="宋体"/>
        <charset val="134"/>
      </rPr>
      <t>LED光源</t>
    </r>
  </si>
  <si>
    <r>
      <rPr>
        <sz val="10.5"/>
        <color theme="1"/>
        <rFont val="宋体"/>
        <charset val="134"/>
      </rPr>
      <t>不低于欧普 飞利浦 雷士的品牌品质要求</t>
    </r>
  </si>
  <si>
    <r>
      <rPr>
        <sz val="10.5"/>
        <color theme="1"/>
        <rFont val="宋体"/>
        <charset val="134"/>
      </rPr>
      <t>高低压开关柜、配电箱</t>
    </r>
  </si>
  <si>
    <r>
      <rPr>
        <sz val="10.5"/>
        <color theme="1"/>
        <rFont val="宋体"/>
        <charset val="134"/>
      </rPr>
      <t>元器件</t>
    </r>
  </si>
  <si>
    <r>
      <rPr>
        <b/>
        <sz val="10.5"/>
        <color theme="1"/>
        <rFont val="宋体"/>
        <charset val="134"/>
      </rPr>
      <t>洁具</t>
    </r>
  </si>
  <si>
    <t>洁具、卫具</t>
  </si>
  <si>
    <r>
      <rPr>
        <sz val="10.5"/>
        <color theme="1"/>
        <rFont val="宋体"/>
        <charset val="134"/>
      </rPr>
      <t>不低于法恩莎、箭牌、帝王的品牌品质要求</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</si>
</sst>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b/>
      <sz val="12"/>
      <color theme="1"/>
      <name val="宋体"/>
      <charset val="134"/>
      <scheme val="minor"/>
    </font>
    <font>
      <sz val="10.5"/>
      <color theme="1"/>
      <name val="宋体"/>
      <charset val="134"/>
    </font>
    <font>
      <b/>
      <sz val="10.5"/>
      <color theme="1"/>
      <name val="宋体"/>
      <charset val="134"/>
    </font>
    <font>
      <b/>
      <sz val="11"/>
      <color theme="1"/>
      <name val="宋体"/>
      <charset val="134"/>
      <scheme val="minor"/>
    </font>
    <font>
      <sz val="12"/>
      <name val="宋体"/>
      <charset val="134"/>
    </font>
    <font>
      <sz val="11"/>
      <name val="宋体"/>
      <charset val="134"/>
      <scheme val="minor"/>
    </font>
    <font>
      <b/>
      <sz val="12"/>
      <name val="宋体"/>
      <charset val="134"/>
    </font>
    <font>
      <sz val="10"/>
      <name val="宋体"/>
      <charset val="134"/>
    </font>
    <font>
      <b/>
      <sz val="18"/>
      <name val="宋体"/>
      <charset val="134"/>
    </font>
    <font>
      <b/>
      <sz val="10"/>
      <name val="宋体"/>
      <charset val="134"/>
    </font>
    <font>
      <b/>
      <sz val="10"/>
      <name val="宋体"/>
      <charset val="134"/>
      <scheme val="minor"/>
    </font>
    <font>
      <sz val="10"/>
      <name val="宋体"/>
      <charset val="134"/>
      <scheme val="minor"/>
    </font>
    <font>
      <b/>
      <sz val="20"/>
      <name val="宋体"/>
      <charset val="134"/>
    </font>
    <font>
      <b/>
      <sz val="12"/>
      <color indexed="8"/>
      <name val="宋体"/>
      <charset val="134"/>
    </font>
    <font>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1"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9" borderId="0" applyNumberFormat="0" applyBorder="0" applyAlignment="0" applyProtection="0">
      <alignment vertical="center"/>
    </xf>
    <xf numFmtId="0" fontId="22" fillId="0" borderId="13" applyNumberFormat="0" applyFill="0" applyAlignment="0" applyProtection="0">
      <alignment vertical="center"/>
    </xf>
    <xf numFmtId="0" fontId="19" fillId="10" borderId="0" applyNumberFormat="0" applyBorder="0" applyAlignment="0" applyProtection="0">
      <alignment vertical="center"/>
    </xf>
    <xf numFmtId="0" fontId="28" fillId="11" borderId="14" applyNumberFormat="0" applyAlignment="0" applyProtection="0">
      <alignment vertical="center"/>
    </xf>
    <xf numFmtId="0" fontId="29" fillId="11" borderId="10" applyNumberFormat="0" applyAlignment="0" applyProtection="0">
      <alignment vertical="center"/>
    </xf>
    <xf numFmtId="0" fontId="30" fillId="12" borderId="15"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8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0" xfId="0" applyFont="1" applyAlignment="1">
      <alignment horizontal="center" vertical="center"/>
    </xf>
    <xf numFmtId="0" fontId="3" fillId="0" borderId="2" xfId="0" applyFont="1" applyBorder="1" applyAlignment="1">
      <alignment horizontal="left" vertical="center" wrapText="1"/>
    </xf>
    <xf numFmtId="0" fontId="5" fillId="0" borderId="0" xfId="0" applyFont="1" applyFill="1" applyBorder="1" applyAlignment="1"/>
    <xf numFmtId="0" fontId="6" fillId="0" borderId="0" xfId="0" applyFont="1" applyFill="1">
      <alignment vertical="center"/>
    </xf>
    <xf numFmtId="0" fontId="7" fillId="0" borderId="0" xfId="0" applyFont="1" applyFill="1" applyBorder="1" applyAlignment="1"/>
    <xf numFmtId="0" fontId="5" fillId="0" borderId="0" xfId="0" applyFont="1" applyFill="1" applyBorder="1" applyAlignment="1">
      <alignment horizontal="left"/>
    </xf>
    <xf numFmtId="0" fontId="8" fillId="0" borderId="0"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1" fillId="0" borderId="3" xfId="0" applyFont="1" applyFill="1" applyBorder="1" applyAlignment="1">
      <alignment horizontal="lef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12" fillId="0" borderId="3" xfId="0"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xf>
    <xf numFmtId="0" fontId="5" fillId="0" borderId="3" xfId="0" applyFont="1" applyFill="1" applyBorder="1" applyAlignment="1"/>
    <xf numFmtId="0" fontId="8" fillId="0" borderId="3" xfId="0" applyFont="1" applyFill="1" applyBorder="1" applyAlignment="1">
      <alignment horizontal="left" vertical="center" wrapText="1"/>
    </xf>
    <xf numFmtId="176" fontId="12"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5" fillId="0" borderId="0" xfId="0" applyFont="1" applyFill="1" applyBorder="1" applyAlignment="1">
      <alignment vertical="center"/>
    </xf>
    <xf numFmtId="0" fontId="6" fillId="0" borderId="3" xfId="0" applyFont="1" applyFill="1" applyBorder="1">
      <alignment vertical="center"/>
    </xf>
    <xf numFmtId="176" fontId="6" fillId="0" borderId="3" xfId="0" applyNumberFormat="1" applyFont="1" applyFill="1" applyBorder="1">
      <alignment vertical="center"/>
    </xf>
    <xf numFmtId="176" fontId="8" fillId="0" borderId="3" xfId="0" applyNumberFormat="1" applyFont="1" applyFill="1" applyBorder="1" applyAlignment="1">
      <alignment horizontal="justify" vertical="center" wrapText="1"/>
    </xf>
    <xf numFmtId="0" fontId="5" fillId="0" borderId="3" xfId="0" applyFont="1" applyFill="1" applyBorder="1" applyAlignment="1">
      <alignment horizontal="center" vertical="center"/>
    </xf>
    <xf numFmtId="176" fontId="5" fillId="0" borderId="3" xfId="0" applyNumberFormat="1" applyFont="1" applyFill="1" applyBorder="1" applyAlignment="1">
      <alignment horizontal="center" vertical="center"/>
    </xf>
    <xf numFmtId="0" fontId="10" fillId="0" borderId="3" xfId="0" applyFont="1" applyFill="1" applyBorder="1" applyAlignment="1">
      <alignment horizontal="left" vertical="center"/>
    </xf>
    <xf numFmtId="176" fontId="10" fillId="0" borderId="3" xfId="0" applyNumberFormat="1" applyFont="1" applyFill="1" applyBorder="1" applyAlignment="1">
      <alignment horizontal="center" vertical="center" wrapText="1"/>
    </xf>
    <xf numFmtId="0" fontId="10" fillId="0" borderId="3" xfId="0" applyFont="1" applyFill="1" applyBorder="1" applyAlignment="1">
      <alignment vertical="center" wrapText="1"/>
    </xf>
    <xf numFmtId="0" fontId="5" fillId="0" borderId="0" xfId="0" applyFont="1" applyFill="1" applyBorder="1" applyAlignment="1">
      <alignment horizontal="left" vertical="top"/>
    </xf>
    <xf numFmtId="0" fontId="7" fillId="0" borderId="0" xfId="0" applyFont="1" applyFill="1" applyBorder="1" applyAlignment="1">
      <alignment horizontal="left" vertical="top"/>
    </xf>
    <xf numFmtId="0" fontId="8" fillId="0" borderId="3" xfId="0" applyFont="1" applyFill="1" applyBorder="1" applyAlignment="1">
      <alignment horizontal="right" vertical="center"/>
    </xf>
    <xf numFmtId="0" fontId="7" fillId="0" borderId="0" xfId="0" applyFont="1" applyFill="1" applyBorder="1" applyAlignment="1">
      <alignment horizontal="left"/>
    </xf>
    <xf numFmtId="0" fontId="5" fillId="0" borderId="0" xfId="0" applyFont="1" applyFill="1" applyAlignment="1"/>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0" fillId="0" borderId="3" xfId="0" applyFont="1" applyFill="1" applyBorder="1" applyAlignment="1">
      <alignment horizontal="left" vertical="top"/>
    </xf>
    <xf numFmtId="176" fontId="12" fillId="0" borderId="3" xfId="0" applyNumberFormat="1" applyFont="1" applyFill="1" applyBorder="1" applyAlignment="1">
      <alignment horizontal="left" vertical="center"/>
    </xf>
    <xf numFmtId="176" fontId="12" fillId="0" borderId="3"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0" fillId="0" borderId="3" xfId="0" applyFont="1" applyFill="1" applyBorder="1" applyAlignment="1">
      <alignment horizontal="right" vertical="center" wrapText="1"/>
    </xf>
    <xf numFmtId="0" fontId="7" fillId="0" borderId="3" xfId="0" applyFont="1" applyFill="1" applyBorder="1" applyAlignment="1"/>
    <xf numFmtId="0" fontId="8" fillId="0" borderId="3" xfId="0" applyFont="1" applyFill="1" applyBorder="1" applyAlignment="1">
      <alignment horizontal="right" vertical="center" wrapText="1"/>
    </xf>
    <xf numFmtId="0" fontId="7" fillId="0" borderId="3" xfId="0" applyFont="1" applyFill="1" applyBorder="1" applyAlignment="1">
      <alignment horizontal="left"/>
    </xf>
    <xf numFmtId="0" fontId="7" fillId="0" borderId="0" xfId="0" applyFont="1" applyFill="1" applyBorder="1" applyAlignment="1">
      <alignment horizontal="left" vertical="center"/>
    </xf>
    <xf numFmtId="0" fontId="8" fillId="0" borderId="3" xfId="0" applyFont="1" applyFill="1" applyBorder="1" applyAlignment="1">
      <alignment horizontal="left" vertical="top" wrapText="1"/>
    </xf>
    <xf numFmtId="176" fontId="5" fillId="0" borderId="3" xfId="0" applyNumberFormat="1" applyFont="1" applyFill="1" applyBorder="1" applyAlignment="1"/>
    <xf numFmtId="0" fontId="7" fillId="0" borderId="3" xfId="0" applyFont="1" applyFill="1" applyBorder="1" applyAlignment="1">
      <alignment vertical="center"/>
    </xf>
    <xf numFmtId="0" fontId="5" fillId="0" borderId="3" xfId="0" applyFont="1" applyFill="1" applyBorder="1" applyAlignment="1">
      <alignment vertical="center"/>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xf>
    <xf numFmtId="176" fontId="10" fillId="0" borderId="3" xfId="0" applyNumberFormat="1" applyFont="1" applyFill="1" applyBorder="1" applyAlignment="1">
      <alignment horizontal="center" vertic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176" fontId="13" fillId="0" borderId="3" xfId="0" applyNumberFormat="1" applyFont="1" applyFill="1" applyBorder="1" applyAlignment="1">
      <alignment horizontal="center" vertical="center"/>
    </xf>
    <xf numFmtId="0" fontId="14" fillId="0" borderId="3" xfId="0" applyFont="1" applyFill="1" applyBorder="1" applyAlignment="1">
      <alignment horizontal="center" vertical="center"/>
    </xf>
    <xf numFmtId="176" fontId="14" fillId="0" borderId="3"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176" fontId="15" fillId="0" borderId="3" xfId="0" applyNumberFormat="1" applyFont="1" applyFill="1" applyBorder="1" applyAlignment="1">
      <alignment horizontal="center" vertical="center"/>
    </xf>
    <xf numFmtId="176" fontId="14" fillId="0" borderId="3" xfId="0" applyNumberFormat="1" applyFont="1" applyFill="1" applyBorder="1" applyAlignment="1">
      <alignment horizontal="center" vertical="center"/>
    </xf>
    <xf numFmtId="0" fontId="8" fillId="0" borderId="3" xfId="0" applyFont="1" applyFill="1"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F6" sqref="F6"/>
    </sheetView>
  </sheetViews>
  <sheetFormatPr defaultColWidth="10" defaultRowHeight="14.25" outlineLevelRow="5" outlineLevelCol="5"/>
  <cols>
    <col min="1" max="1" width="16.2583333333333" style="72" customWidth="1"/>
    <col min="2" max="2" width="27.875" style="72" customWidth="1"/>
    <col min="3" max="3" width="27.125" style="73" customWidth="1"/>
    <col min="4" max="4" width="29.2583333333333" style="73" customWidth="1"/>
    <col min="5" max="5" width="21.2583333333333" style="72" customWidth="1"/>
    <col min="6" max="6" width="10.275" style="72"/>
    <col min="7" max="16384" width="10" style="71"/>
  </cols>
  <sheetData>
    <row r="1" ht="76" customHeight="1" spans="1:5">
      <c r="A1" s="74" t="s">
        <v>0</v>
      </c>
      <c r="B1" s="75"/>
      <c r="C1" s="76"/>
      <c r="D1" s="76"/>
      <c r="E1" s="75"/>
    </row>
    <row r="2" s="70" customFormat="1" ht="47" customHeight="1" spans="1:6">
      <c r="A2" s="77" t="s">
        <v>1</v>
      </c>
      <c r="B2" s="77" t="s">
        <v>2</v>
      </c>
      <c r="C2" s="78" t="s">
        <v>3</v>
      </c>
      <c r="D2" s="78" t="s">
        <v>4</v>
      </c>
      <c r="E2" s="77" t="s">
        <v>5</v>
      </c>
      <c r="F2" s="79"/>
    </row>
    <row r="3" ht="47" customHeight="1" spans="1:5">
      <c r="A3" s="80">
        <v>1</v>
      </c>
      <c r="B3" s="81" t="s">
        <v>6</v>
      </c>
      <c r="C3" s="82">
        <f>管理用房装修及停车场周边!G134</f>
        <v>2102204.43246</v>
      </c>
      <c r="D3" s="82">
        <f>管理用房装修及停车场周边!I134</f>
        <v>0</v>
      </c>
      <c r="E3" s="80"/>
    </row>
    <row r="4" ht="47" customHeight="1" spans="1:5">
      <c r="A4" s="80">
        <v>2</v>
      </c>
      <c r="B4" s="80" t="s">
        <v>7</v>
      </c>
      <c r="C4" s="82">
        <f>管理用房安装!G161</f>
        <v>377152.5644</v>
      </c>
      <c r="D4" s="82">
        <f>管理用房安装!I161</f>
        <v>0</v>
      </c>
      <c r="E4" s="80"/>
    </row>
    <row r="5" s="70" customFormat="1" ht="47" customHeight="1" spans="1:6">
      <c r="A5" s="80">
        <v>3</v>
      </c>
      <c r="B5" s="77" t="s">
        <v>8</v>
      </c>
      <c r="C5" s="83">
        <f>SUM(C3:C4)</f>
        <v>2479356.99686</v>
      </c>
      <c r="D5" s="83">
        <f>SUM(D3:D4)</f>
        <v>0</v>
      </c>
      <c r="E5" s="77"/>
      <c r="F5" s="79"/>
    </row>
    <row r="6" s="71" customFormat="1" ht="180" customHeight="1" spans="1:6">
      <c r="A6" s="63" t="s">
        <v>9</v>
      </c>
      <c r="B6" s="84"/>
      <c r="C6" s="84"/>
      <c r="D6" s="84"/>
      <c r="E6" s="84"/>
      <c r="F6" s="72"/>
    </row>
  </sheetData>
  <mergeCells count="2">
    <mergeCell ref="A1:E1"/>
    <mergeCell ref="A6:E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4"/>
  <sheetViews>
    <sheetView view="pageBreakPreview" zoomScaleNormal="100" workbookViewId="0">
      <pane ySplit="3" topLeftCell="A131" activePane="bottomLeft" state="frozen"/>
      <selection/>
      <selection pane="bottomLeft" activeCell="A131" sqref="$A131:$XFD133"/>
    </sheetView>
  </sheetViews>
  <sheetFormatPr defaultColWidth="9" defaultRowHeight="14.25"/>
  <cols>
    <col min="1" max="1" width="6.625" style="9" customWidth="1"/>
    <col min="2" max="2" width="20.875" style="9" customWidth="1"/>
    <col min="3" max="3" width="48.25" style="9" customWidth="1"/>
    <col min="4" max="4" width="6.63333333333333" style="9" customWidth="1"/>
    <col min="5" max="5" width="11.4666666666667" style="9" customWidth="1"/>
    <col min="6" max="6" width="10.6333333333333" style="13" customWidth="1"/>
    <col min="7" max="7" width="12.775" style="13" customWidth="1"/>
    <col min="8" max="8" width="10.6333333333333" style="13" customWidth="1"/>
    <col min="9" max="9" width="7.5" style="13" customWidth="1"/>
    <col min="10" max="10" width="8.875" style="9" customWidth="1"/>
    <col min="11" max="11" width="11.125" style="9" customWidth="1"/>
    <col min="12" max="16384" width="9" style="9"/>
  </cols>
  <sheetData>
    <row r="1" s="9" customFormat="1" spans="1:11">
      <c r="A1" s="44" t="s">
        <v>10</v>
      </c>
      <c r="B1" s="45"/>
      <c r="C1" s="45"/>
      <c r="D1" s="45"/>
      <c r="E1" s="45"/>
      <c r="F1" s="45"/>
      <c r="G1" s="45"/>
      <c r="H1" s="45"/>
      <c r="I1" s="45"/>
      <c r="J1" s="45"/>
      <c r="K1" s="56"/>
    </row>
    <row r="2" s="9" customFormat="1" spans="1:11">
      <c r="A2" s="46"/>
      <c r="B2" s="47"/>
      <c r="C2" s="47"/>
      <c r="D2" s="47"/>
      <c r="E2" s="47"/>
      <c r="F2" s="47"/>
      <c r="G2" s="47"/>
      <c r="H2" s="47"/>
      <c r="I2" s="47"/>
      <c r="J2" s="47"/>
      <c r="K2" s="57"/>
    </row>
    <row r="3" s="9" customFormat="1" ht="36" spans="1:11">
      <c r="A3" s="19" t="s">
        <v>1</v>
      </c>
      <c r="B3" s="16" t="s">
        <v>2</v>
      </c>
      <c r="C3" s="16" t="s">
        <v>11</v>
      </c>
      <c r="D3" s="16" t="s">
        <v>12</v>
      </c>
      <c r="E3" s="16" t="s">
        <v>13</v>
      </c>
      <c r="F3" s="16" t="s">
        <v>14</v>
      </c>
      <c r="G3" s="16" t="s">
        <v>15</v>
      </c>
      <c r="H3" s="16" t="s">
        <v>16</v>
      </c>
      <c r="I3" s="16" t="s">
        <v>17</v>
      </c>
      <c r="J3" s="27" t="s">
        <v>5</v>
      </c>
      <c r="K3" s="27"/>
    </row>
    <row r="4" s="11" customFormat="1" spans="1:11">
      <c r="A4" s="18" t="s">
        <v>18</v>
      </c>
      <c r="B4" s="48"/>
      <c r="C4" s="49"/>
      <c r="D4" s="28"/>
      <c r="E4" s="28"/>
      <c r="F4" s="28"/>
      <c r="G4" s="19"/>
      <c r="H4" s="27"/>
      <c r="I4" s="16"/>
      <c r="J4" s="58"/>
      <c r="K4" s="59"/>
    </row>
    <row r="5" s="9" customFormat="1" ht="62" customHeight="1" spans="1:12">
      <c r="A5" s="21">
        <v>1</v>
      </c>
      <c r="B5" s="50" t="s">
        <v>19</v>
      </c>
      <c r="C5" s="51" t="s">
        <v>20</v>
      </c>
      <c r="D5" s="21" t="s">
        <v>21</v>
      </c>
      <c r="E5" s="26">
        <v>98.1092</v>
      </c>
      <c r="F5" s="26">
        <v>18</v>
      </c>
      <c r="G5" s="22">
        <f>F5*E5</f>
        <v>1765.9656</v>
      </c>
      <c r="H5" s="29"/>
      <c r="I5" s="19"/>
      <c r="J5" s="60"/>
      <c r="K5" s="24"/>
      <c r="L5" s="30"/>
    </row>
    <row r="6" s="9" customFormat="1" ht="99" customHeight="1" spans="1:12">
      <c r="A6" s="21">
        <f>A5+1</f>
        <v>2</v>
      </c>
      <c r="B6" s="50" t="s">
        <v>22</v>
      </c>
      <c r="C6" s="51" t="s">
        <v>23</v>
      </c>
      <c r="D6" s="21" t="s">
        <v>21</v>
      </c>
      <c r="E6" s="26">
        <v>196.2184</v>
      </c>
      <c r="F6" s="26">
        <v>40</v>
      </c>
      <c r="G6" s="22">
        <f t="shared" ref="G6:G37" si="0">F6*E6</f>
        <v>7848.736</v>
      </c>
      <c r="H6" s="29"/>
      <c r="I6" s="19"/>
      <c r="J6" s="60"/>
      <c r="K6" s="24"/>
      <c r="L6" s="30"/>
    </row>
    <row r="7" s="9" customFormat="1" ht="53" customHeight="1" spans="1:17">
      <c r="A7" s="21">
        <f>A6+1</f>
        <v>3</v>
      </c>
      <c r="B7" s="50" t="s">
        <v>24</v>
      </c>
      <c r="C7" s="51" t="s">
        <v>25</v>
      </c>
      <c r="D7" s="21" t="s">
        <v>21</v>
      </c>
      <c r="E7" s="26">
        <v>98.1092</v>
      </c>
      <c r="F7" s="26">
        <v>30</v>
      </c>
      <c r="G7" s="22">
        <f t="shared" si="0"/>
        <v>2943.276</v>
      </c>
      <c r="H7" s="29"/>
      <c r="I7" s="19"/>
      <c r="J7" s="60"/>
      <c r="K7" s="24"/>
      <c r="L7" s="30"/>
      <c r="Q7" s="9" t="s">
        <v>26</v>
      </c>
    </row>
    <row r="8" s="11" customFormat="1" ht="91" customHeight="1" spans="1:12">
      <c r="A8" s="21">
        <f>A7+1</f>
        <v>4</v>
      </c>
      <c r="B8" s="50" t="s">
        <v>27</v>
      </c>
      <c r="C8" s="51" t="s">
        <v>28</v>
      </c>
      <c r="D8" s="21" t="s">
        <v>21</v>
      </c>
      <c r="E8" s="26">
        <v>98.1092</v>
      </c>
      <c r="F8" s="26">
        <v>160</v>
      </c>
      <c r="G8" s="22">
        <f t="shared" si="0"/>
        <v>15697.472</v>
      </c>
      <c r="H8" s="29"/>
      <c r="I8" s="16"/>
      <c r="J8" s="58"/>
      <c r="K8" s="59"/>
      <c r="L8" s="30"/>
    </row>
    <row r="9" s="11" customFormat="1" spans="1:12">
      <c r="A9" s="18" t="s">
        <v>29</v>
      </c>
      <c r="B9" s="48"/>
      <c r="C9" s="49"/>
      <c r="D9" s="28"/>
      <c r="E9" s="26"/>
      <c r="F9" s="26"/>
      <c r="G9" s="22"/>
      <c r="H9" s="29"/>
      <c r="I9" s="16"/>
      <c r="J9" s="58"/>
      <c r="K9" s="59"/>
      <c r="L9" s="30"/>
    </row>
    <row r="10" s="9" customFormat="1" ht="77" customHeight="1" spans="1:12">
      <c r="A10" s="19">
        <f>A8+1</f>
        <v>5</v>
      </c>
      <c r="B10" s="50" t="s">
        <v>30</v>
      </c>
      <c r="C10" s="51" t="s">
        <v>31</v>
      </c>
      <c r="D10" s="21" t="s">
        <v>21</v>
      </c>
      <c r="E10" s="26">
        <v>417.23</v>
      </c>
      <c r="F10" s="26">
        <v>120</v>
      </c>
      <c r="G10" s="22">
        <f t="shared" si="0"/>
        <v>50067.6</v>
      </c>
      <c r="H10" s="29"/>
      <c r="I10" s="19"/>
      <c r="J10" s="60"/>
      <c r="K10" s="24"/>
      <c r="L10" s="30"/>
    </row>
    <row r="11" s="9" customFormat="1" spans="1:12">
      <c r="A11" s="52" t="s">
        <v>32</v>
      </c>
      <c r="B11" s="50"/>
      <c r="C11" s="51"/>
      <c r="D11" s="21"/>
      <c r="E11" s="26"/>
      <c r="F11" s="26"/>
      <c r="G11" s="22"/>
      <c r="H11" s="29"/>
      <c r="I11" s="19"/>
      <c r="J11" s="60"/>
      <c r="K11" s="24"/>
      <c r="L11" s="30"/>
    </row>
    <row r="12" s="9" customFormat="1" ht="69" customHeight="1" spans="1:12">
      <c r="A12" s="19">
        <f>A10+1</f>
        <v>6</v>
      </c>
      <c r="B12" s="50" t="s">
        <v>33</v>
      </c>
      <c r="C12" s="51" t="s">
        <v>34</v>
      </c>
      <c r="D12" s="21" t="s">
        <v>21</v>
      </c>
      <c r="E12" s="26">
        <v>20.14</v>
      </c>
      <c r="F12" s="26">
        <v>35</v>
      </c>
      <c r="G12" s="22">
        <f t="shared" si="0"/>
        <v>704.9</v>
      </c>
      <c r="H12" s="29"/>
      <c r="I12" s="19"/>
      <c r="J12" s="19"/>
      <c r="K12" s="24"/>
      <c r="L12" s="30"/>
    </row>
    <row r="13" s="9" customFormat="1" ht="68" customHeight="1" spans="1:12">
      <c r="A13" s="19">
        <f t="shared" ref="A13:A20" si="1">A12+1</f>
        <v>7</v>
      </c>
      <c r="B13" s="50" t="s">
        <v>35</v>
      </c>
      <c r="C13" s="51" t="s">
        <v>36</v>
      </c>
      <c r="D13" s="21" t="s">
        <v>21</v>
      </c>
      <c r="E13" s="26">
        <v>10.07</v>
      </c>
      <c r="F13" s="26">
        <v>5</v>
      </c>
      <c r="G13" s="22">
        <f t="shared" si="0"/>
        <v>50.35</v>
      </c>
      <c r="H13" s="29"/>
      <c r="I13" s="19"/>
      <c r="J13" s="60"/>
      <c r="K13" s="24"/>
      <c r="L13" s="30"/>
    </row>
    <row r="14" s="9" customFormat="1" ht="68" customHeight="1" spans="1:12">
      <c r="A14" s="19">
        <f t="shared" si="1"/>
        <v>8</v>
      </c>
      <c r="B14" s="50" t="s">
        <v>37</v>
      </c>
      <c r="C14" s="51" t="s">
        <v>38</v>
      </c>
      <c r="D14" s="21" t="s">
        <v>21</v>
      </c>
      <c r="E14" s="26">
        <v>10.07</v>
      </c>
      <c r="F14" s="26">
        <v>23</v>
      </c>
      <c r="G14" s="22">
        <f t="shared" si="0"/>
        <v>231.61</v>
      </c>
      <c r="H14" s="29"/>
      <c r="I14" s="19"/>
      <c r="J14" s="60"/>
      <c r="K14" s="24"/>
      <c r="L14" s="30"/>
    </row>
    <row r="15" s="11" customFormat="1" spans="1:12">
      <c r="A15" s="18" t="s">
        <v>39</v>
      </c>
      <c r="B15" s="50"/>
      <c r="C15" s="51"/>
      <c r="D15" s="21"/>
      <c r="E15" s="26"/>
      <c r="F15" s="26"/>
      <c r="G15" s="22"/>
      <c r="H15" s="29"/>
      <c r="I15" s="16"/>
      <c r="J15" s="58"/>
      <c r="K15" s="59"/>
      <c r="L15" s="30"/>
    </row>
    <row r="16" s="11" customFormat="1" ht="75" customHeight="1" spans="1:12">
      <c r="A16" s="19">
        <f>A14+1</f>
        <v>9</v>
      </c>
      <c r="B16" s="50" t="s">
        <v>40</v>
      </c>
      <c r="C16" s="51" t="s">
        <v>41</v>
      </c>
      <c r="D16" s="21" t="s">
        <v>21</v>
      </c>
      <c r="E16" s="26">
        <v>204.27</v>
      </c>
      <c r="F16" s="26">
        <v>54</v>
      </c>
      <c r="G16" s="22">
        <f t="shared" si="0"/>
        <v>11030.58</v>
      </c>
      <c r="H16" s="29"/>
      <c r="I16" s="16"/>
      <c r="J16" s="16"/>
      <c r="K16" s="59"/>
      <c r="L16" s="30"/>
    </row>
    <row r="17" s="11" customFormat="1" ht="102" customHeight="1" spans="1:12">
      <c r="A17" s="19">
        <f t="shared" si="1"/>
        <v>10</v>
      </c>
      <c r="B17" s="50" t="s">
        <v>42</v>
      </c>
      <c r="C17" s="51" t="s">
        <v>43</v>
      </c>
      <c r="D17" s="21" t="s">
        <v>44</v>
      </c>
      <c r="E17" s="26">
        <f>204.27*0.5</f>
        <v>102.135</v>
      </c>
      <c r="F17" s="26">
        <v>30</v>
      </c>
      <c r="G17" s="22">
        <f t="shared" si="0"/>
        <v>3064.05</v>
      </c>
      <c r="H17" s="29"/>
      <c r="I17" s="16"/>
      <c r="J17" s="16"/>
      <c r="K17" s="59"/>
      <c r="L17" s="30"/>
    </row>
    <row r="18" s="11" customFormat="1" ht="51" customHeight="1" spans="1:12">
      <c r="A18" s="19">
        <f t="shared" si="1"/>
        <v>11</v>
      </c>
      <c r="B18" s="50" t="s">
        <v>45</v>
      </c>
      <c r="C18" s="51" t="s">
        <v>46</v>
      </c>
      <c r="D18" s="21" t="s">
        <v>21</v>
      </c>
      <c r="E18" s="26">
        <v>204.27</v>
      </c>
      <c r="F18" s="26">
        <v>23</v>
      </c>
      <c r="G18" s="22">
        <f t="shared" si="0"/>
        <v>4698.21</v>
      </c>
      <c r="H18" s="29"/>
      <c r="I18" s="16"/>
      <c r="J18" s="16"/>
      <c r="K18" s="59"/>
      <c r="L18" s="30"/>
    </row>
    <row r="19" s="11" customFormat="1" ht="53" customHeight="1" spans="1:12">
      <c r="A19" s="19">
        <f t="shared" si="1"/>
        <v>12</v>
      </c>
      <c r="B19" s="50" t="s">
        <v>47</v>
      </c>
      <c r="C19" s="51" t="s">
        <v>48</v>
      </c>
      <c r="D19" s="21" t="s">
        <v>21</v>
      </c>
      <c r="E19" s="26">
        <v>204.27</v>
      </c>
      <c r="F19" s="26">
        <v>35</v>
      </c>
      <c r="G19" s="22">
        <f t="shared" si="0"/>
        <v>7149.45</v>
      </c>
      <c r="H19" s="29"/>
      <c r="I19" s="16"/>
      <c r="J19" s="19"/>
      <c r="K19" s="59"/>
      <c r="L19" s="30"/>
    </row>
    <row r="20" s="11" customFormat="1" ht="87" customHeight="1" spans="1:12">
      <c r="A20" s="19">
        <f t="shared" si="1"/>
        <v>13</v>
      </c>
      <c r="B20" s="50" t="s">
        <v>30</v>
      </c>
      <c r="C20" s="51" t="s">
        <v>49</v>
      </c>
      <c r="D20" s="21" t="s">
        <v>21</v>
      </c>
      <c r="E20" s="26">
        <v>204.27</v>
      </c>
      <c r="F20" s="26">
        <v>120</v>
      </c>
      <c r="G20" s="22">
        <f t="shared" si="0"/>
        <v>24512.4</v>
      </c>
      <c r="H20" s="29"/>
      <c r="I20" s="16"/>
      <c r="J20" s="58"/>
      <c r="K20" s="59"/>
      <c r="L20" s="30"/>
    </row>
    <row r="21" s="9" customFormat="1" spans="1:12">
      <c r="A21" s="18" t="s">
        <v>50</v>
      </c>
      <c r="B21" s="50"/>
      <c r="C21" s="51" t="s">
        <v>51</v>
      </c>
      <c r="D21" s="21"/>
      <c r="E21" s="26"/>
      <c r="F21" s="26"/>
      <c r="G21" s="22"/>
      <c r="H21" s="29"/>
      <c r="I21" s="19"/>
      <c r="J21" s="60"/>
      <c r="K21" s="24"/>
      <c r="L21" s="30"/>
    </row>
    <row r="22" s="9" customFormat="1" ht="51" customHeight="1" spans="1:12">
      <c r="A22" s="19">
        <f>A20+1</f>
        <v>14</v>
      </c>
      <c r="B22" s="50" t="s">
        <v>52</v>
      </c>
      <c r="C22" s="51" t="s">
        <v>53</v>
      </c>
      <c r="D22" s="21" t="s">
        <v>21</v>
      </c>
      <c r="E22" s="26">
        <v>69.23072</v>
      </c>
      <c r="F22" s="26">
        <v>18</v>
      </c>
      <c r="G22" s="22">
        <f t="shared" si="0"/>
        <v>1246.15296</v>
      </c>
      <c r="H22" s="29"/>
      <c r="I22" s="19"/>
      <c r="J22" s="60"/>
      <c r="K22" s="24"/>
      <c r="L22" s="30"/>
    </row>
    <row r="23" s="9" customFormat="1" ht="69" customHeight="1" spans="1:12">
      <c r="A23" s="19">
        <f>A22+1</f>
        <v>15</v>
      </c>
      <c r="B23" s="50" t="s">
        <v>54</v>
      </c>
      <c r="C23" s="51" t="s">
        <v>55</v>
      </c>
      <c r="D23" s="21" t="s">
        <v>21</v>
      </c>
      <c r="E23" s="26">
        <v>69.23072</v>
      </c>
      <c r="F23" s="26">
        <v>30</v>
      </c>
      <c r="G23" s="22">
        <f t="shared" si="0"/>
        <v>2076.9216</v>
      </c>
      <c r="H23" s="29"/>
      <c r="I23" s="19"/>
      <c r="J23" s="60"/>
      <c r="K23" s="24"/>
      <c r="L23" s="30"/>
    </row>
    <row r="24" s="9" customFormat="1" ht="62" customHeight="1" spans="1:12">
      <c r="A24" s="19">
        <f>A23+1</f>
        <v>16</v>
      </c>
      <c r="B24" s="50" t="s">
        <v>56</v>
      </c>
      <c r="C24" s="51" t="s">
        <v>57</v>
      </c>
      <c r="D24" s="21" t="s">
        <v>21</v>
      </c>
      <c r="E24" s="26">
        <v>69.23072</v>
      </c>
      <c r="F24" s="26">
        <v>23</v>
      </c>
      <c r="G24" s="22">
        <f t="shared" si="0"/>
        <v>1592.30656</v>
      </c>
      <c r="H24" s="29"/>
      <c r="I24" s="19"/>
      <c r="J24" s="60"/>
      <c r="K24" s="24"/>
      <c r="L24" s="30"/>
    </row>
    <row r="25" s="11" customFormat="1" ht="72" customHeight="1" spans="1:12">
      <c r="A25" s="19">
        <f>A24+1</f>
        <v>17</v>
      </c>
      <c r="B25" s="50" t="s">
        <v>58</v>
      </c>
      <c r="C25" s="51" t="s">
        <v>59</v>
      </c>
      <c r="D25" s="21" t="s">
        <v>21</v>
      </c>
      <c r="E25" s="26">
        <v>69.23072</v>
      </c>
      <c r="F25" s="26">
        <v>45</v>
      </c>
      <c r="G25" s="22">
        <f t="shared" si="0"/>
        <v>3115.3824</v>
      </c>
      <c r="H25" s="29"/>
      <c r="I25" s="16"/>
      <c r="J25" s="58"/>
      <c r="K25" s="59"/>
      <c r="L25" s="30"/>
    </row>
    <row r="26" s="11" customFormat="1" spans="1:12">
      <c r="A26" s="18" t="s">
        <v>60</v>
      </c>
      <c r="B26" s="50"/>
      <c r="C26" s="51"/>
      <c r="D26" s="21"/>
      <c r="E26" s="26"/>
      <c r="F26" s="26"/>
      <c r="G26" s="22"/>
      <c r="H26" s="29"/>
      <c r="I26" s="16"/>
      <c r="J26" s="58"/>
      <c r="K26" s="59"/>
      <c r="L26" s="30"/>
    </row>
    <row r="27" s="11" customFormat="1" ht="60" customHeight="1" spans="1:12">
      <c r="A27" s="19">
        <f>A25+1</f>
        <v>18</v>
      </c>
      <c r="B27" s="50" t="s">
        <v>52</v>
      </c>
      <c r="C27" s="51" t="s">
        <v>53</v>
      </c>
      <c r="D27" s="21" t="s">
        <v>21</v>
      </c>
      <c r="E27" s="26">
        <v>635.46</v>
      </c>
      <c r="F27" s="26">
        <v>18</v>
      </c>
      <c r="G27" s="22">
        <f t="shared" si="0"/>
        <v>11438.28</v>
      </c>
      <c r="H27" s="29"/>
      <c r="I27" s="16"/>
      <c r="J27" s="58"/>
      <c r="K27" s="59"/>
      <c r="L27" s="30"/>
    </row>
    <row r="28" s="11" customFormat="1" ht="60" customHeight="1" spans="1:12">
      <c r="A28" s="19">
        <f t="shared" ref="A28:A34" si="2">A27+1</f>
        <v>19</v>
      </c>
      <c r="B28" s="50" t="s">
        <v>54</v>
      </c>
      <c r="C28" s="51" t="s">
        <v>61</v>
      </c>
      <c r="D28" s="21" t="s">
        <v>21</v>
      </c>
      <c r="E28" s="26">
        <v>635.46</v>
      </c>
      <c r="F28" s="26">
        <v>30</v>
      </c>
      <c r="G28" s="22">
        <f t="shared" si="0"/>
        <v>19063.8</v>
      </c>
      <c r="H28" s="29"/>
      <c r="I28" s="16"/>
      <c r="J28" s="58"/>
      <c r="K28" s="59"/>
      <c r="L28" s="30"/>
    </row>
    <row r="29" s="11" customFormat="1" ht="57" customHeight="1" spans="1:12">
      <c r="A29" s="19">
        <f t="shared" si="2"/>
        <v>20</v>
      </c>
      <c r="B29" s="50" t="s">
        <v>62</v>
      </c>
      <c r="C29" s="51" t="s">
        <v>63</v>
      </c>
      <c r="D29" s="21" t="s">
        <v>21</v>
      </c>
      <c r="E29" s="26">
        <v>635.46</v>
      </c>
      <c r="F29" s="26">
        <v>18</v>
      </c>
      <c r="G29" s="22">
        <f t="shared" si="0"/>
        <v>11438.28</v>
      </c>
      <c r="H29" s="29"/>
      <c r="I29" s="16"/>
      <c r="J29" s="58"/>
      <c r="K29" s="59"/>
      <c r="L29" s="30"/>
    </row>
    <row r="30" s="11" customFormat="1" ht="150" customHeight="1" spans="1:12">
      <c r="A30" s="19">
        <f t="shared" si="2"/>
        <v>21</v>
      </c>
      <c r="B30" s="50" t="s">
        <v>64</v>
      </c>
      <c r="C30" s="51" t="s">
        <v>65</v>
      </c>
      <c r="D30" s="21" t="s">
        <v>21</v>
      </c>
      <c r="E30" s="26">
        <v>635.46</v>
      </c>
      <c r="F30" s="26">
        <v>550</v>
      </c>
      <c r="G30" s="22">
        <f t="shared" si="0"/>
        <v>349503</v>
      </c>
      <c r="H30" s="29"/>
      <c r="I30" s="16"/>
      <c r="J30" s="58"/>
      <c r="K30" s="59"/>
      <c r="L30" s="30"/>
    </row>
    <row r="31" s="42" customFormat="1" spans="1:12">
      <c r="A31" s="36" t="s">
        <v>66</v>
      </c>
      <c r="B31" s="18"/>
      <c r="C31" s="18"/>
      <c r="D31" s="18"/>
      <c r="E31" s="53"/>
      <c r="F31" s="53"/>
      <c r="G31" s="22"/>
      <c r="H31" s="36"/>
      <c r="I31" s="36"/>
      <c r="J31" s="36"/>
      <c r="K31" s="61"/>
      <c r="L31" s="62"/>
    </row>
    <row r="32" s="11" customFormat="1" ht="60" customHeight="1" spans="1:12">
      <c r="A32" s="19">
        <f>A30+1</f>
        <v>22</v>
      </c>
      <c r="B32" s="50" t="s">
        <v>56</v>
      </c>
      <c r="C32" s="51" t="s">
        <v>67</v>
      </c>
      <c r="D32" s="21" t="s">
        <v>21</v>
      </c>
      <c r="E32" s="26">
        <v>103.4124</v>
      </c>
      <c r="F32" s="54">
        <v>23</v>
      </c>
      <c r="G32" s="22">
        <f t="shared" si="0"/>
        <v>2378.4852</v>
      </c>
      <c r="H32" s="29"/>
      <c r="I32" s="16"/>
      <c r="J32" s="58"/>
      <c r="K32" s="59"/>
      <c r="L32" s="30"/>
    </row>
    <row r="33" s="11" customFormat="1" ht="60" customHeight="1" spans="1:12">
      <c r="A33" s="19">
        <f t="shared" si="2"/>
        <v>23</v>
      </c>
      <c r="B33" s="50" t="s">
        <v>58</v>
      </c>
      <c r="C33" s="51" t="s">
        <v>59</v>
      </c>
      <c r="D33" s="21" t="s">
        <v>21</v>
      </c>
      <c r="E33" s="26">
        <v>103.4124</v>
      </c>
      <c r="F33" s="26">
        <v>45</v>
      </c>
      <c r="G33" s="22">
        <f t="shared" si="0"/>
        <v>4653.558</v>
      </c>
      <c r="H33" s="29"/>
      <c r="I33" s="16"/>
      <c r="J33" s="58"/>
      <c r="K33" s="59"/>
      <c r="L33" s="30"/>
    </row>
    <row r="34" s="11" customFormat="1" ht="60" customHeight="1" spans="1:12">
      <c r="A34" s="19">
        <f t="shared" si="2"/>
        <v>24</v>
      </c>
      <c r="B34" s="50" t="s">
        <v>68</v>
      </c>
      <c r="C34" s="51" t="s">
        <v>69</v>
      </c>
      <c r="D34" s="21" t="s">
        <v>21</v>
      </c>
      <c r="E34" s="26">
        <v>103.4124</v>
      </c>
      <c r="F34" s="26">
        <v>8</v>
      </c>
      <c r="G34" s="22">
        <f t="shared" si="0"/>
        <v>827.2992</v>
      </c>
      <c r="H34" s="29"/>
      <c r="I34" s="16"/>
      <c r="J34" s="58"/>
      <c r="K34" s="59"/>
      <c r="L34" s="30"/>
    </row>
    <row r="35" s="11" customFormat="1" spans="1:12">
      <c r="A35" s="18" t="s">
        <v>70</v>
      </c>
      <c r="B35" s="50"/>
      <c r="C35" s="51"/>
      <c r="D35" s="21"/>
      <c r="E35" s="26"/>
      <c r="F35" s="26"/>
      <c r="G35" s="22"/>
      <c r="H35" s="29"/>
      <c r="I35" s="16"/>
      <c r="J35" s="58"/>
      <c r="K35" s="59"/>
      <c r="L35" s="30"/>
    </row>
    <row r="36" s="11" customFormat="1" ht="81" customHeight="1" spans="1:12">
      <c r="A36" s="19">
        <f>A34+1</f>
        <v>25</v>
      </c>
      <c r="B36" s="50" t="s">
        <v>71</v>
      </c>
      <c r="C36" s="51" t="s">
        <v>72</v>
      </c>
      <c r="D36" s="21" t="s">
        <v>21</v>
      </c>
      <c r="E36" s="26">
        <v>1320</v>
      </c>
      <c r="F36" s="26">
        <v>18</v>
      </c>
      <c r="G36" s="22">
        <f t="shared" si="0"/>
        <v>23760</v>
      </c>
      <c r="H36" s="29"/>
      <c r="I36" s="16"/>
      <c r="J36" s="58"/>
      <c r="K36" s="59"/>
      <c r="L36" s="39"/>
    </row>
    <row r="37" s="11" customFormat="1" ht="84" spans="1:12">
      <c r="A37" s="19">
        <f t="shared" ref="A37:A41" si="3">A36+1</f>
        <v>26</v>
      </c>
      <c r="B37" s="50" t="s">
        <v>73</v>
      </c>
      <c r="C37" s="51" t="s">
        <v>74</v>
      </c>
      <c r="D37" s="21" t="s">
        <v>21</v>
      </c>
      <c r="E37" s="26">
        <v>1320</v>
      </c>
      <c r="F37" s="26">
        <v>30</v>
      </c>
      <c r="G37" s="22">
        <f t="shared" si="0"/>
        <v>39600</v>
      </c>
      <c r="H37" s="29"/>
      <c r="I37" s="16"/>
      <c r="J37" s="58"/>
      <c r="K37" s="59"/>
      <c r="L37" s="39"/>
    </row>
    <row r="38" s="11" customFormat="1" spans="1:12">
      <c r="A38" s="18" t="s">
        <v>75</v>
      </c>
      <c r="B38" s="48"/>
      <c r="C38" s="49"/>
      <c r="D38" s="28"/>
      <c r="E38" s="26"/>
      <c r="F38" s="26"/>
      <c r="G38" s="22"/>
      <c r="H38" s="27"/>
      <c r="I38" s="16"/>
      <c r="J38" s="58"/>
      <c r="K38" s="59"/>
      <c r="L38" s="40"/>
    </row>
    <row r="39" s="11" customFormat="1" ht="77" customHeight="1" spans="1:12">
      <c r="A39" s="19">
        <f>A37+1</f>
        <v>27</v>
      </c>
      <c r="B39" s="50" t="s">
        <v>76</v>
      </c>
      <c r="C39" s="51" t="s">
        <v>77</v>
      </c>
      <c r="D39" s="21" t="s">
        <v>21</v>
      </c>
      <c r="E39" s="26">
        <v>492</v>
      </c>
      <c r="F39" s="26">
        <v>18</v>
      </c>
      <c r="G39" s="22">
        <f t="shared" ref="G38:G69" si="4">F39*E39</f>
        <v>8856</v>
      </c>
      <c r="H39" s="29"/>
      <c r="I39" s="16"/>
      <c r="J39" s="58"/>
      <c r="K39" s="59"/>
      <c r="L39" s="39"/>
    </row>
    <row r="40" s="11" customFormat="1" ht="77" customHeight="1" spans="1:12">
      <c r="A40" s="19">
        <f t="shared" si="3"/>
        <v>28</v>
      </c>
      <c r="B40" s="50" t="s">
        <v>78</v>
      </c>
      <c r="C40" s="51" t="s">
        <v>79</v>
      </c>
      <c r="D40" s="21" t="s">
        <v>21</v>
      </c>
      <c r="E40" s="26">
        <v>617</v>
      </c>
      <c r="F40" s="26">
        <v>30</v>
      </c>
      <c r="G40" s="22">
        <f t="shared" si="4"/>
        <v>18510</v>
      </c>
      <c r="H40" s="29"/>
      <c r="I40" s="16"/>
      <c r="J40" s="58"/>
      <c r="K40" s="59"/>
      <c r="L40" s="39"/>
    </row>
    <row r="41" s="11" customFormat="1" ht="77" customHeight="1" spans="1:12">
      <c r="A41" s="19">
        <f t="shared" si="3"/>
        <v>29</v>
      </c>
      <c r="B41" s="50" t="s">
        <v>80</v>
      </c>
      <c r="C41" s="51" t="s">
        <v>81</v>
      </c>
      <c r="D41" s="21" t="s">
        <v>21</v>
      </c>
      <c r="E41" s="26">
        <v>492</v>
      </c>
      <c r="F41" s="26">
        <v>120</v>
      </c>
      <c r="G41" s="22">
        <f t="shared" si="4"/>
        <v>59040</v>
      </c>
      <c r="H41" s="29"/>
      <c r="I41" s="16"/>
      <c r="J41" s="58"/>
      <c r="K41" s="59"/>
      <c r="L41" s="39"/>
    </row>
    <row r="42" s="11" customFormat="1" spans="1:12">
      <c r="A42" s="18" t="s">
        <v>82</v>
      </c>
      <c r="B42" s="48"/>
      <c r="C42" s="49"/>
      <c r="D42" s="28"/>
      <c r="E42" s="26"/>
      <c r="F42" s="26"/>
      <c r="G42" s="22"/>
      <c r="H42" s="27"/>
      <c r="I42" s="16"/>
      <c r="J42" s="58"/>
      <c r="K42" s="59"/>
      <c r="L42" s="40"/>
    </row>
    <row r="43" s="11" customFormat="1" ht="96" customHeight="1" spans="1:12">
      <c r="A43" s="19">
        <f t="shared" ref="A43:A48" si="5">A41+1</f>
        <v>30</v>
      </c>
      <c r="B43" s="50" t="s">
        <v>83</v>
      </c>
      <c r="C43" s="51" t="s">
        <v>84</v>
      </c>
      <c r="D43" s="21" t="s">
        <v>21</v>
      </c>
      <c r="E43" s="26">
        <v>633.9</v>
      </c>
      <c r="F43" s="26">
        <v>30</v>
      </c>
      <c r="G43" s="22">
        <f t="shared" si="4"/>
        <v>19017</v>
      </c>
      <c r="H43" s="29"/>
      <c r="I43" s="16"/>
      <c r="J43" s="58"/>
      <c r="K43" s="59"/>
      <c r="L43" s="39"/>
    </row>
    <row r="44" s="11" customFormat="1" ht="96" customHeight="1" spans="1:12">
      <c r="A44" s="19">
        <f>A43+1</f>
        <v>31</v>
      </c>
      <c r="B44" s="50" t="s">
        <v>85</v>
      </c>
      <c r="C44" s="51" t="s">
        <v>86</v>
      </c>
      <c r="D44" s="21" t="s">
        <v>21</v>
      </c>
      <c r="E44" s="26">
        <v>633.9</v>
      </c>
      <c r="F44" s="26">
        <v>30</v>
      </c>
      <c r="G44" s="22">
        <f t="shared" si="4"/>
        <v>19017</v>
      </c>
      <c r="H44" s="29"/>
      <c r="I44" s="16"/>
      <c r="J44" s="58"/>
      <c r="K44" s="59"/>
      <c r="L44" s="39"/>
    </row>
    <row r="45" s="11" customFormat="1" spans="1:12">
      <c r="A45" s="18" t="s">
        <v>87</v>
      </c>
      <c r="B45" s="48"/>
      <c r="C45" s="49"/>
      <c r="D45" s="28"/>
      <c r="E45" s="26"/>
      <c r="F45" s="26"/>
      <c r="G45" s="22"/>
      <c r="H45" s="27"/>
      <c r="I45" s="16"/>
      <c r="J45" s="58"/>
      <c r="K45" s="59"/>
      <c r="L45" s="40"/>
    </row>
    <row r="46" s="11" customFormat="1" ht="138" customHeight="1" spans="1:12">
      <c r="A46" s="19">
        <f t="shared" si="5"/>
        <v>32</v>
      </c>
      <c r="B46" s="50" t="s">
        <v>88</v>
      </c>
      <c r="C46" s="51" t="s">
        <v>89</v>
      </c>
      <c r="D46" s="21" t="s">
        <v>21</v>
      </c>
      <c r="E46" s="26">
        <v>50.3804</v>
      </c>
      <c r="F46" s="26">
        <v>150</v>
      </c>
      <c r="G46" s="22">
        <f t="shared" si="4"/>
        <v>7557.06</v>
      </c>
      <c r="H46" s="29"/>
      <c r="I46" s="16"/>
      <c r="J46" s="58"/>
      <c r="K46" s="59"/>
      <c r="L46" s="39"/>
    </row>
    <row r="47" s="11" customFormat="1" spans="1:12">
      <c r="A47" s="18" t="s">
        <v>90</v>
      </c>
      <c r="B47" s="48"/>
      <c r="C47" s="49"/>
      <c r="D47" s="28"/>
      <c r="E47" s="26"/>
      <c r="F47" s="26"/>
      <c r="G47" s="22"/>
      <c r="H47" s="27"/>
      <c r="I47" s="16"/>
      <c r="J47" s="58"/>
      <c r="K47" s="59"/>
      <c r="L47" s="40"/>
    </row>
    <row r="48" s="11" customFormat="1" ht="74" customHeight="1" spans="1:12">
      <c r="A48" s="19">
        <f t="shared" si="5"/>
        <v>33</v>
      </c>
      <c r="B48" s="50" t="s">
        <v>91</v>
      </c>
      <c r="C48" s="51" t="s">
        <v>84</v>
      </c>
      <c r="D48" s="21" t="s">
        <v>21</v>
      </c>
      <c r="E48" s="26">
        <v>136.2</v>
      </c>
      <c r="F48" s="26">
        <v>30</v>
      </c>
      <c r="G48" s="22">
        <f t="shared" si="4"/>
        <v>4086</v>
      </c>
      <c r="H48" s="29"/>
      <c r="I48" s="16"/>
      <c r="J48" s="58"/>
      <c r="K48" s="59"/>
      <c r="L48" s="39"/>
    </row>
    <row r="49" s="11" customFormat="1" ht="115" customHeight="1" spans="1:12">
      <c r="A49" s="19">
        <f t="shared" ref="A49:A54" si="6">A48+1</f>
        <v>34</v>
      </c>
      <c r="B49" s="50" t="s">
        <v>92</v>
      </c>
      <c r="C49" s="51" t="s">
        <v>93</v>
      </c>
      <c r="D49" s="21" t="s">
        <v>21</v>
      </c>
      <c r="E49" s="26">
        <v>136.2</v>
      </c>
      <c r="F49" s="26">
        <v>135</v>
      </c>
      <c r="G49" s="22">
        <f t="shared" si="4"/>
        <v>18387</v>
      </c>
      <c r="H49" s="29"/>
      <c r="I49" s="16"/>
      <c r="J49" s="58"/>
      <c r="K49" s="59"/>
      <c r="L49" s="39"/>
    </row>
    <row r="50" s="11" customFormat="1" spans="1:12">
      <c r="A50" s="36" t="s">
        <v>94</v>
      </c>
      <c r="B50" s="48"/>
      <c r="C50" s="49"/>
      <c r="D50" s="28"/>
      <c r="E50" s="55"/>
      <c r="F50" s="55"/>
      <c r="G50" s="37"/>
      <c r="H50" s="27"/>
      <c r="I50" s="16"/>
      <c r="J50" s="58"/>
      <c r="K50" s="59"/>
      <c r="L50" s="40"/>
    </row>
    <row r="51" s="11" customFormat="1" ht="93" customHeight="1" spans="1:12">
      <c r="A51" s="19">
        <f>A49+1</f>
        <v>35</v>
      </c>
      <c r="B51" s="50" t="s">
        <v>95</v>
      </c>
      <c r="C51" s="51" t="s">
        <v>96</v>
      </c>
      <c r="D51" s="21" t="s">
        <v>21</v>
      </c>
      <c r="E51" s="26">
        <v>702</v>
      </c>
      <c r="F51" s="26">
        <v>30</v>
      </c>
      <c r="G51" s="22">
        <f t="shared" si="4"/>
        <v>21060</v>
      </c>
      <c r="H51" s="29"/>
      <c r="I51" s="16"/>
      <c r="J51" s="58"/>
      <c r="K51" s="59"/>
      <c r="L51" s="39"/>
    </row>
    <row r="52" s="11" customFormat="1" ht="61" customHeight="1" spans="1:12">
      <c r="A52" s="19">
        <f t="shared" si="6"/>
        <v>36</v>
      </c>
      <c r="B52" s="50" t="s">
        <v>97</v>
      </c>
      <c r="C52" s="51" t="s">
        <v>98</v>
      </c>
      <c r="D52" s="21" t="s">
        <v>21</v>
      </c>
      <c r="E52" s="26">
        <v>1404</v>
      </c>
      <c r="F52" s="26">
        <v>23</v>
      </c>
      <c r="G52" s="22">
        <f t="shared" si="4"/>
        <v>32292</v>
      </c>
      <c r="H52" s="29"/>
      <c r="I52" s="16"/>
      <c r="J52" s="58"/>
      <c r="K52" s="59"/>
      <c r="L52" s="39"/>
    </row>
    <row r="53" s="11" customFormat="1" ht="101" customHeight="1" spans="1:12">
      <c r="A53" s="19">
        <f t="shared" si="6"/>
        <v>37</v>
      </c>
      <c r="B53" s="50" t="s">
        <v>99</v>
      </c>
      <c r="C53" s="51" t="s">
        <v>100</v>
      </c>
      <c r="D53" s="21" t="s">
        <v>21</v>
      </c>
      <c r="E53" s="26">
        <v>702</v>
      </c>
      <c r="F53" s="26">
        <v>40</v>
      </c>
      <c r="G53" s="22">
        <f t="shared" si="4"/>
        <v>28080</v>
      </c>
      <c r="H53" s="29"/>
      <c r="I53" s="16"/>
      <c r="J53" s="58"/>
      <c r="K53" s="59"/>
      <c r="L53" s="39"/>
    </row>
    <row r="54" s="11" customFormat="1" ht="101" customHeight="1" spans="1:12">
      <c r="A54" s="19">
        <f t="shared" si="6"/>
        <v>38</v>
      </c>
      <c r="B54" s="50" t="s">
        <v>101</v>
      </c>
      <c r="C54" s="51" t="s">
        <v>102</v>
      </c>
      <c r="D54" s="21" t="s">
        <v>44</v>
      </c>
      <c r="E54" s="26">
        <v>84.24</v>
      </c>
      <c r="F54" s="26">
        <v>600</v>
      </c>
      <c r="G54" s="22">
        <f t="shared" si="4"/>
        <v>50544</v>
      </c>
      <c r="H54" s="29"/>
      <c r="I54" s="16"/>
      <c r="J54" s="58"/>
      <c r="K54" s="59"/>
      <c r="L54" s="39"/>
    </row>
    <row r="55" s="11" customFormat="1" spans="1:12">
      <c r="A55" s="36" t="s">
        <v>103</v>
      </c>
      <c r="B55" s="48"/>
      <c r="C55" s="49"/>
      <c r="D55" s="28"/>
      <c r="E55" s="55"/>
      <c r="F55" s="55"/>
      <c r="G55" s="37"/>
      <c r="H55" s="27"/>
      <c r="I55" s="16"/>
      <c r="J55" s="58"/>
      <c r="K55" s="59"/>
      <c r="L55" s="40"/>
    </row>
    <row r="56" s="11" customFormat="1" ht="71" customHeight="1" spans="1:12">
      <c r="A56" s="19">
        <f>A54+1</f>
        <v>39</v>
      </c>
      <c r="B56" s="50" t="s">
        <v>104</v>
      </c>
      <c r="C56" s="51" t="s">
        <v>105</v>
      </c>
      <c r="D56" s="21" t="s">
        <v>21</v>
      </c>
      <c r="E56" s="26">
        <v>738.61</v>
      </c>
      <c r="F56" s="26">
        <v>18</v>
      </c>
      <c r="G56" s="22">
        <f t="shared" si="4"/>
        <v>13294.98</v>
      </c>
      <c r="H56" s="29"/>
      <c r="I56" s="16"/>
      <c r="J56" s="58"/>
      <c r="K56" s="59"/>
      <c r="L56" s="39"/>
    </row>
    <row r="57" s="11" customFormat="1" ht="71" customHeight="1" spans="1:12">
      <c r="A57" s="19">
        <f t="shared" ref="A57:A65" si="7">A56+1</f>
        <v>40</v>
      </c>
      <c r="B57" s="50" t="s">
        <v>106</v>
      </c>
      <c r="C57" s="51" t="s">
        <v>107</v>
      </c>
      <c r="D57" s="21" t="s">
        <v>21</v>
      </c>
      <c r="E57" s="26">
        <v>738.61</v>
      </c>
      <c r="F57" s="26">
        <v>23</v>
      </c>
      <c r="G57" s="22">
        <f t="shared" si="4"/>
        <v>16988.03</v>
      </c>
      <c r="H57" s="29"/>
      <c r="I57" s="16"/>
      <c r="J57" s="58"/>
      <c r="K57" s="59"/>
      <c r="L57" s="39"/>
    </row>
    <row r="58" s="11" customFormat="1" ht="71" customHeight="1" spans="1:12">
      <c r="A58" s="19">
        <f t="shared" si="7"/>
        <v>41</v>
      </c>
      <c r="B58" s="50" t="s">
        <v>108</v>
      </c>
      <c r="C58" s="51" t="s">
        <v>109</v>
      </c>
      <c r="D58" s="21" t="s">
        <v>21</v>
      </c>
      <c r="E58" s="26">
        <v>738.61</v>
      </c>
      <c r="F58" s="26">
        <v>30</v>
      </c>
      <c r="G58" s="22">
        <f t="shared" si="4"/>
        <v>22158.3</v>
      </c>
      <c r="H58" s="29"/>
      <c r="I58" s="16"/>
      <c r="J58" s="58"/>
      <c r="K58" s="59"/>
      <c r="L58" s="39"/>
    </row>
    <row r="59" s="11" customFormat="1" ht="71" customHeight="1" spans="1:12">
      <c r="A59" s="19">
        <f t="shared" si="7"/>
        <v>42</v>
      </c>
      <c r="B59" s="50" t="s">
        <v>110</v>
      </c>
      <c r="C59" s="51" t="s">
        <v>111</v>
      </c>
      <c r="D59" s="21" t="s">
        <v>21</v>
      </c>
      <c r="E59" s="26">
        <v>738.61</v>
      </c>
      <c r="F59" s="26">
        <v>23</v>
      </c>
      <c r="G59" s="22">
        <f t="shared" si="4"/>
        <v>16988.03</v>
      </c>
      <c r="H59" s="29"/>
      <c r="I59" s="16"/>
      <c r="J59" s="58"/>
      <c r="K59" s="59"/>
      <c r="L59" s="39"/>
    </row>
    <row r="60" s="11" customFormat="1" ht="71" customHeight="1" spans="1:12">
      <c r="A60" s="19">
        <f t="shared" si="7"/>
        <v>43</v>
      </c>
      <c r="B60" s="50" t="s">
        <v>112</v>
      </c>
      <c r="C60" s="51" t="s">
        <v>113</v>
      </c>
      <c r="D60" s="21" t="s">
        <v>21</v>
      </c>
      <c r="E60" s="26">
        <v>738.61</v>
      </c>
      <c r="F60" s="26">
        <v>75</v>
      </c>
      <c r="G60" s="22">
        <f t="shared" si="4"/>
        <v>55395.75</v>
      </c>
      <c r="H60" s="29"/>
      <c r="I60" s="16"/>
      <c r="J60" s="58"/>
      <c r="K60" s="59"/>
      <c r="L60" s="39"/>
    </row>
    <row r="61" s="11" customFormat="1" ht="71" customHeight="1" spans="1:12">
      <c r="A61" s="19">
        <f t="shared" si="7"/>
        <v>44</v>
      </c>
      <c r="B61" s="50" t="s">
        <v>114</v>
      </c>
      <c r="C61" s="51" t="s">
        <v>115</v>
      </c>
      <c r="D61" s="21" t="s">
        <v>21</v>
      </c>
      <c r="E61" s="26">
        <v>738.61</v>
      </c>
      <c r="F61" s="26">
        <v>42</v>
      </c>
      <c r="G61" s="22">
        <f t="shared" si="4"/>
        <v>31021.62</v>
      </c>
      <c r="H61" s="29"/>
      <c r="I61" s="16"/>
      <c r="J61" s="58"/>
      <c r="K61" s="59"/>
      <c r="L61" s="39"/>
    </row>
    <row r="62" s="11" customFormat="1" ht="75" customHeight="1" spans="1:12">
      <c r="A62" s="19">
        <f t="shared" si="7"/>
        <v>45</v>
      </c>
      <c r="B62" s="50" t="s">
        <v>116</v>
      </c>
      <c r="C62" s="51" t="s">
        <v>117</v>
      </c>
      <c r="D62" s="21" t="s">
        <v>21</v>
      </c>
      <c r="E62" s="26">
        <v>738.61</v>
      </c>
      <c r="F62" s="26">
        <v>4.5</v>
      </c>
      <c r="G62" s="22">
        <f t="shared" si="4"/>
        <v>3323.745</v>
      </c>
      <c r="H62" s="29"/>
      <c r="I62" s="16"/>
      <c r="J62" s="58"/>
      <c r="K62" s="59"/>
      <c r="L62" s="39"/>
    </row>
    <row r="63" s="11" customFormat="1" ht="75" customHeight="1" spans="1:12">
      <c r="A63" s="19">
        <f t="shared" si="7"/>
        <v>46</v>
      </c>
      <c r="B63" s="50" t="s">
        <v>118</v>
      </c>
      <c r="C63" s="51" t="s">
        <v>119</v>
      </c>
      <c r="D63" s="21" t="s">
        <v>21</v>
      </c>
      <c r="E63" s="26">
        <v>738.61</v>
      </c>
      <c r="F63" s="26">
        <v>40</v>
      </c>
      <c r="G63" s="22">
        <f t="shared" si="4"/>
        <v>29544.4</v>
      </c>
      <c r="H63" s="29"/>
      <c r="I63" s="16"/>
      <c r="J63" s="58"/>
      <c r="K63" s="59"/>
      <c r="L63" s="39"/>
    </row>
    <row r="64" s="11" customFormat="1" ht="75" customHeight="1" spans="1:12">
      <c r="A64" s="19">
        <f t="shared" si="7"/>
        <v>47</v>
      </c>
      <c r="B64" s="50" t="s">
        <v>120</v>
      </c>
      <c r="C64" s="51" t="s">
        <v>121</v>
      </c>
      <c r="D64" s="21" t="s">
        <v>44</v>
      </c>
      <c r="E64" s="26">
        <v>73.861</v>
      </c>
      <c r="F64" s="26">
        <v>220</v>
      </c>
      <c r="G64" s="22">
        <f t="shared" si="4"/>
        <v>16249.42</v>
      </c>
      <c r="H64" s="29"/>
      <c r="I64" s="16"/>
      <c r="J64" s="58"/>
      <c r="K64" s="59"/>
      <c r="L64" s="39"/>
    </row>
    <row r="65" s="11" customFormat="1" ht="105" customHeight="1" spans="1:12">
      <c r="A65" s="19">
        <f t="shared" si="7"/>
        <v>48</v>
      </c>
      <c r="B65" s="50" t="s">
        <v>122</v>
      </c>
      <c r="C65" s="51" t="s">
        <v>123</v>
      </c>
      <c r="D65" s="21" t="s">
        <v>21</v>
      </c>
      <c r="E65" s="26">
        <v>738.61</v>
      </c>
      <c r="F65" s="26">
        <v>4.5</v>
      </c>
      <c r="G65" s="22">
        <f t="shared" si="4"/>
        <v>3323.745</v>
      </c>
      <c r="H65" s="29"/>
      <c r="I65" s="16"/>
      <c r="J65" s="58"/>
      <c r="K65" s="59"/>
      <c r="L65" s="39"/>
    </row>
    <row r="66" s="11" customFormat="1" spans="1:11">
      <c r="A66" s="18" t="s">
        <v>124</v>
      </c>
      <c r="B66" s="48"/>
      <c r="C66" s="48"/>
      <c r="D66" s="28"/>
      <c r="E66" s="26"/>
      <c r="F66" s="22"/>
      <c r="G66" s="22"/>
      <c r="H66" s="27"/>
      <c r="I66" s="58"/>
      <c r="J66" s="59"/>
      <c r="K66" s="65"/>
    </row>
    <row r="67" s="11" customFormat="1" ht="184" customHeight="1" spans="1:12">
      <c r="A67" s="19">
        <f>A65+1</f>
        <v>49</v>
      </c>
      <c r="B67" s="50" t="s">
        <v>125</v>
      </c>
      <c r="C67" s="51" t="s">
        <v>126</v>
      </c>
      <c r="D67" s="21" t="s">
        <v>21</v>
      </c>
      <c r="E67" s="26">
        <v>14.3</v>
      </c>
      <c r="F67" s="26">
        <v>500</v>
      </c>
      <c r="G67" s="22">
        <f>F67*E67</f>
        <v>7150</v>
      </c>
      <c r="H67" s="29"/>
      <c r="I67" s="16"/>
      <c r="J67" s="58"/>
      <c r="K67" s="59"/>
      <c r="L67" s="39"/>
    </row>
    <row r="68" s="11" customFormat="1" ht="106" customHeight="1" spans="1:12">
      <c r="A68" s="19">
        <f t="shared" ref="A68:A82" si="8">A67+1</f>
        <v>50</v>
      </c>
      <c r="B68" s="19" t="s">
        <v>127</v>
      </c>
      <c r="C68" s="25" t="s">
        <v>128</v>
      </c>
      <c r="D68" s="19" t="s">
        <v>129</v>
      </c>
      <c r="E68" s="26">
        <v>15.9</v>
      </c>
      <c r="F68" s="26">
        <v>300</v>
      </c>
      <c r="G68" s="22">
        <f>F68*E68</f>
        <v>4770</v>
      </c>
      <c r="H68" s="29"/>
      <c r="I68" s="16"/>
      <c r="J68" s="58"/>
      <c r="K68" s="59"/>
      <c r="L68" s="39"/>
    </row>
    <row r="69" s="11" customFormat="1" ht="198" customHeight="1" spans="1:12">
      <c r="A69" s="19">
        <f t="shared" si="8"/>
        <v>51</v>
      </c>
      <c r="B69" s="19" t="s">
        <v>130</v>
      </c>
      <c r="C69" s="63" t="s">
        <v>131</v>
      </c>
      <c r="D69" s="19" t="s">
        <v>129</v>
      </c>
      <c r="E69" s="26">
        <v>63.25</v>
      </c>
      <c r="F69" s="26">
        <v>3000</v>
      </c>
      <c r="G69" s="22">
        <f>F69*E69</f>
        <v>189750</v>
      </c>
      <c r="H69" s="29"/>
      <c r="I69" s="16"/>
      <c r="J69" s="16"/>
      <c r="K69" s="59"/>
      <c r="L69" s="39"/>
    </row>
    <row r="70" s="11" customFormat="1" spans="1:12">
      <c r="A70" s="18" t="s">
        <v>132</v>
      </c>
      <c r="B70" s="48"/>
      <c r="C70" s="49"/>
      <c r="D70" s="28"/>
      <c r="E70" s="26"/>
      <c r="F70" s="26"/>
      <c r="G70" s="22"/>
      <c r="H70" s="27"/>
      <c r="I70" s="16"/>
      <c r="J70" s="58"/>
      <c r="K70" s="59"/>
      <c r="L70" s="40"/>
    </row>
    <row r="71" s="11" customFormat="1" ht="128" customHeight="1" spans="1:12">
      <c r="A71" s="19">
        <f>A69+1</f>
        <v>52</v>
      </c>
      <c r="B71" s="19" t="s">
        <v>133</v>
      </c>
      <c r="C71" s="51" t="s">
        <v>134</v>
      </c>
      <c r="D71" s="21" t="s">
        <v>135</v>
      </c>
      <c r="E71" s="26">
        <v>1</v>
      </c>
      <c r="F71" s="26">
        <v>1632</v>
      </c>
      <c r="G71" s="22">
        <f t="shared" ref="G71:G77" si="9">F71*E71</f>
        <v>1632</v>
      </c>
      <c r="H71" s="29"/>
      <c r="I71" s="16"/>
      <c r="J71" s="58"/>
      <c r="K71" s="59"/>
      <c r="L71" s="39"/>
    </row>
    <row r="72" s="11" customFormat="1" ht="128" customHeight="1" spans="1:12">
      <c r="A72" s="19">
        <f t="shared" si="8"/>
        <v>53</v>
      </c>
      <c r="B72" s="19" t="s">
        <v>136</v>
      </c>
      <c r="C72" s="51" t="s">
        <v>134</v>
      </c>
      <c r="D72" s="21" t="s">
        <v>135</v>
      </c>
      <c r="E72" s="26">
        <v>1</v>
      </c>
      <c r="F72" s="26">
        <v>1700</v>
      </c>
      <c r="G72" s="22">
        <f t="shared" si="9"/>
        <v>1700</v>
      </c>
      <c r="H72" s="29"/>
      <c r="I72" s="16"/>
      <c r="J72" s="58"/>
      <c r="K72" s="59"/>
      <c r="L72" s="39"/>
    </row>
    <row r="73" s="11" customFormat="1" ht="128" customHeight="1" spans="1:12">
      <c r="A73" s="19">
        <f t="shared" si="8"/>
        <v>54</v>
      </c>
      <c r="B73" s="19" t="s">
        <v>137</v>
      </c>
      <c r="C73" s="51" t="s">
        <v>134</v>
      </c>
      <c r="D73" s="21" t="s">
        <v>135</v>
      </c>
      <c r="E73" s="26">
        <v>1</v>
      </c>
      <c r="F73" s="26">
        <v>2210</v>
      </c>
      <c r="G73" s="22">
        <f t="shared" si="9"/>
        <v>2210</v>
      </c>
      <c r="H73" s="29"/>
      <c r="I73" s="16"/>
      <c r="J73" s="58"/>
      <c r="K73" s="59"/>
      <c r="L73" s="39"/>
    </row>
    <row r="74" s="11" customFormat="1" ht="238" customHeight="1" spans="1:12">
      <c r="A74" s="19">
        <f t="shared" si="8"/>
        <v>55</v>
      </c>
      <c r="B74" s="19" t="s">
        <v>138</v>
      </c>
      <c r="C74" s="51" t="s">
        <v>139</v>
      </c>
      <c r="D74" s="21" t="s">
        <v>135</v>
      </c>
      <c r="E74" s="26">
        <v>4</v>
      </c>
      <c r="F74" s="26">
        <v>24675</v>
      </c>
      <c r="G74" s="22">
        <f t="shared" si="9"/>
        <v>98700</v>
      </c>
      <c r="H74" s="29"/>
      <c r="I74" s="16"/>
      <c r="J74" s="16"/>
      <c r="K74" s="59"/>
      <c r="L74" s="39"/>
    </row>
    <row r="75" s="11" customFormat="1" ht="229" customHeight="1" spans="1:12">
      <c r="A75" s="19">
        <f t="shared" si="8"/>
        <v>56</v>
      </c>
      <c r="B75" s="19" t="s">
        <v>140</v>
      </c>
      <c r="C75" s="51" t="s">
        <v>141</v>
      </c>
      <c r="D75" s="21" t="s">
        <v>135</v>
      </c>
      <c r="E75" s="26">
        <v>2</v>
      </c>
      <c r="F75" s="26">
        <v>13125</v>
      </c>
      <c r="G75" s="22">
        <f t="shared" si="9"/>
        <v>26250</v>
      </c>
      <c r="H75" s="29"/>
      <c r="I75" s="16"/>
      <c r="J75" s="16"/>
      <c r="K75" s="59"/>
      <c r="L75" s="39"/>
    </row>
    <row r="76" s="11" customFormat="1" ht="120" customHeight="1" spans="1:12">
      <c r="A76" s="19">
        <f t="shared" si="8"/>
        <v>57</v>
      </c>
      <c r="B76" s="19" t="s">
        <v>142</v>
      </c>
      <c r="C76" s="51" t="s">
        <v>143</v>
      </c>
      <c r="D76" s="21" t="s">
        <v>135</v>
      </c>
      <c r="E76" s="26">
        <v>2</v>
      </c>
      <c r="F76" s="26">
        <v>1584</v>
      </c>
      <c r="G76" s="22">
        <f t="shared" si="9"/>
        <v>3168</v>
      </c>
      <c r="H76" s="29"/>
      <c r="I76" s="16"/>
      <c r="J76" s="58"/>
      <c r="K76" s="59"/>
      <c r="L76" s="39"/>
    </row>
    <row r="77" s="11" customFormat="1" ht="79" customHeight="1" spans="1:12">
      <c r="A77" s="19">
        <f t="shared" si="8"/>
        <v>58</v>
      </c>
      <c r="B77" s="19" t="s">
        <v>144</v>
      </c>
      <c r="C77" s="51" t="s">
        <v>145</v>
      </c>
      <c r="D77" s="21" t="s">
        <v>21</v>
      </c>
      <c r="E77" s="26">
        <f>2*1.6*2.6+2*3.3*2</f>
        <v>21.52</v>
      </c>
      <c r="F77" s="26">
        <v>230</v>
      </c>
      <c r="G77" s="22">
        <f t="shared" si="9"/>
        <v>4949.6</v>
      </c>
      <c r="H77" s="29"/>
      <c r="I77" s="16"/>
      <c r="J77" s="58"/>
      <c r="K77" s="59"/>
      <c r="L77" s="39"/>
    </row>
    <row r="78" s="11" customFormat="1" ht="135" customHeight="1" spans="1:12">
      <c r="A78" s="19">
        <f t="shared" si="8"/>
        <v>59</v>
      </c>
      <c r="B78" s="19" t="s">
        <v>146</v>
      </c>
      <c r="C78" s="51" t="s">
        <v>147</v>
      </c>
      <c r="D78" s="21" t="s">
        <v>21</v>
      </c>
      <c r="E78" s="26">
        <f>14*0.8*3.3</f>
        <v>36.96</v>
      </c>
      <c r="F78" s="26">
        <v>620</v>
      </c>
      <c r="G78" s="22">
        <f t="shared" ref="G78:G103" si="10">F78*E78</f>
        <v>22915.2</v>
      </c>
      <c r="H78" s="29"/>
      <c r="I78" s="16"/>
      <c r="J78" s="58"/>
      <c r="K78" s="59"/>
      <c r="L78" s="39"/>
    </row>
    <row r="79" s="11" customFormat="1" ht="212" customHeight="1" spans="1:12">
      <c r="A79" s="19">
        <f t="shared" si="8"/>
        <v>60</v>
      </c>
      <c r="B79" s="19" t="s">
        <v>148</v>
      </c>
      <c r="C79" s="51" t="s">
        <v>149</v>
      </c>
      <c r="D79" s="21" t="s">
        <v>135</v>
      </c>
      <c r="E79" s="26">
        <v>1</v>
      </c>
      <c r="F79" s="26">
        <v>14175</v>
      </c>
      <c r="G79" s="22">
        <f t="shared" si="10"/>
        <v>14175</v>
      </c>
      <c r="H79" s="29"/>
      <c r="I79" s="16"/>
      <c r="J79" s="16"/>
      <c r="K79" s="59"/>
      <c r="L79" s="39"/>
    </row>
    <row r="80" s="11" customFormat="1" ht="222" customHeight="1" spans="1:12">
      <c r="A80" s="19">
        <f t="shared" si="8"/>
        <v>61</v>
      </c>
      <c r="B80" s="19" t="s">
        <v>150</v>
      </c>
      <c r="C80" s="51" t="s">
        <v>141</v>
      </c>
      <c r="D80" s="21" t="s">
        <v>135</v>
      </c>
      <c r="E80" s="26">
        <v>2</v>
      </c>
      <c r="F80" s="26">
        <v>12390</v>
      </c>
      <c r="G80" s="22">
        <f t="shared" si="10"/>
        <v>24780</v>
      </c>
      <c r="H80" s="29"/>
      <c r="I80" s="16"/>
      <c r="J80" s="16"/>
      <c r="K80" s="59"/>
      <c r="L80" s="39"/>
    </row>
    <row r="81" s="11" customFormat="1" ht="219" customHeight="1" spans="1:12">
      <c r="A81" s="19">
        <f t="shared" si="8"/>
        <v>62</v>
      </c>
      <c r="B81" s="19" t="s">
        <v>151</v>
      </c>
      <c r="C81" s="51" t="s">
        <v>141</v>
      </c>
      <c r="D81" s="21" t="s">
        <v>135</v>
      </c>
      <c r="E81" s="26">
        <v>4</v>
      </c>
      <c r="F81" s="26">
        <v>18375</v>
      </c>
      <c r="G81" s="22">
        <f t="shared" si="10"/>
        <v>73500</v>
      </c>
      <c r="H81" s="29"/>
      <c r="I81" s="16"/>
      <c r="J81" s="16"/>
      <c r="K81" s="59"/>
      <c r="L81" s="39"/>
    </row>
    <row r="82" s="11" customFormat="1" ht="192" spans="1:12">
      <c r="A82" s="19">
        <f t="shared" si="8"/>
        <v>63</v>
      </c>
      <c r="B82" s="19" t="s">
        <v>152</v>
      </c>
      <c r="C82" s="51" t="s">
        <v>141</v>
      </c>
      <c r="D82" s="21" t="s">
        <v>135</v>
      </c>
      <c r="E82" s="26">
        <v>1</v>
      </c>
      <c r="F82" s="26">
        <v>18375</v>
      </c>
      <c r="G82" s="22">
        <f t="shared" si="10"/>
        <v>18375</v>
      </c>
      <c r="H82" s="29"/>
      <c r="I82" s="16"/>
      <c r="J82" s="16"/>
      <c r="K82" s="59"/>
      <c r="L82" s="39"/>
    </row>
    <row r="83" s="11" customFormat="1" spans="1:12">
      <c r="A83" s="18" t="s">
        <v>153</v>
      </c>
      <c r="B83" s="16"/>
      <c r="C83" s="16"/>
      <c r="D83" s="28"/>
      <c r="E83" s="26"/>
      <c r="F83" s="26"/>
      <c r="G83" s="22"/>
      <c r="H83" s="27"/>
      <c r="I83" s="16"/>
      <c r="J83" s="58"/>
      <c r="K83" s="59"/>
      <c r="L83" s="40"/>
    </row>
    <row r="84" s="11" customFormat="1" ht="84" customHeight="1" spans="1:12">
      <c r="A84" s="19">
        <f>A82+1</f>
        <v>64</v>
      </c>
      <c r="B84" s="19" t="s">
        <v>154</v>
      </c>
      <c r="C84" s="25" t="s">
        <v>155</v>
      </c>
      <c r="D84" s="21" t="s">
        <v>156</v>
      </c>
      <c r="E84" s="26">
        <v>0.416</v>
      </c>
      <c r="F84" s="26">
        <v>510</v>
      </c>
      <c r="G84" s="22">
        <f t="shared" si="10"/>
        <v>212.16</v>
      </c>
      <c r="H84" s="29"/>
      <c r="I84" s="16"/>
      <c r="J84" s="58"/>
      <c r="K84" s="59"/>
      <c r="L84" s="39"/>
    </row>
    <row r="85" s="11" customFormat="1" ht="102" customHeight="1" spans="1:12">
      <c r="A85" s="19">
        <f>A84+1</f>
        <v>65</v>
      </c>
      <c r="B85" s="51" t="s">
        <v>157</v>
      </c>
      <c r="C85" s="51" t="s">
        <v>158</v>
      </c>
      <c r="D85" s="21" t="s">
        <v>159</v>
      </c>
      <c r="E85" s="26">
        <v>0.3</v>
      </c>
      <c r="F85" s="26">
        <v>6000</v>
      </c>
      <c r="G85" s="22">
        <f t="shared" si="10"/>
        <v>1800</v>
      </c>
      <c r="H85" s="29"/>
      <c r="I85" s="16"/>
      <c r="J85" s="58"/>
      <c r="K85" s="59"/>
      <c r="L85" s="39"/>
    </row>
    <row r="86" s="11" customFormat="1" ht="54" customHeight="1" spans="1:12">
      <c r="A86" s="19">
        <f>A85+1</f>
        <v>66</v>
      </c>
      <c r="B86" s="19" t="s">
        <v>160</v>
      </c>
      <c r="C86" s="25" t="s">
        <v>161</v>
      </c>
      <c r="D86" s="21" t="s">
        <v>21</v>
      </c>
      <c r="E86" s="26">
        <v>14.84</v>
      </c>
      <c r="F86" s="26">
        <v>23</v>
      </c>
      <c r="G86" s="22">
        <f t="shared" si="10"/>
        <v>341.32</v>
      </c>
      <c r="H86" s="29"/>
      <c r="I86" s="16"/>
      <c r="J86" s="58"/>
      <c r="K86" s="59"/>
      <c r="L86" s="39"/>
    </row>
    <row r="87" s="11" customFormat="1" ht="81" customHeight="1" spans="1:12">
      <c r="A87" s="19">
        <f>A86+1</f>
        <v>67</v>
      </c>
      <c r="B87" s="19" t="s">
        <v>144</v>
      </c>
      <c r="C87" s="25" t="s">
        <v>162</v>
      </c>
      <c r="D87" s="21" t="s">
        <v>21</v>
      </c>
      <c r="E87" s="26">
        <f>4*1*0.5</f>
        <v>2</v>
      </c>
      <c r="F87" s="26">
        <v>230</v>
      </c>
      <c r="G87" s="22">
        <f t="shared" si="10"/>
        <v>460</v>
      </c>
      <c r="H87" s="29"/>
      <c r="I87" s="16"/>
      <c r="J87" s="58"/>
      <c r="K87" s="59"/>
      <c r="L87" s="39"/>
    </row>
    <row r="88" s="11" customFormat="1" ht="81" customHeight="1" spans="1:12">
      <c r="A88" s="19">
        <f>A87+1</f>
        <v>68</v>
      </c>
      <c r="B88" s="19" t="s">
        <v>163</v>
      </c>
      <c r="C88" s="25" t="s">
        <v>164</v>
      </c>
      <c r="D88" s="21" t="s">
        <v>156</v>
      </c>
      <c r="E88" s="26">
        <v>0.2712</v>
      </c>
      <c r="F88" s="26">
        <v>510</v>
      </c>
      <c r="G88" s="22">
        <f t="shared" si="10"/>
        <v>138.312</v>
      </c>
      <c r="H88" s="29"/>
      <c r="I88" s="16"/>
      <c r="J88" s="58"/>
      <c r="K88" s="59"/>
      <c r="L88" s="39"/>
    </row>
    <row r="89" s="11" customFormat="1" spans="1:12">
      <c r="A89" s="18" t="s">
        <v>165</v>
      </c>
      <c r="B89" s="16"/>
      <c r="C89" s="16"/>
      <c r="D89" s="16"/>
      <c r="E89" s="26"/>
      <c r="F89" s="26"/>
      <c r="G89" s="22"/>
      <c r="H89" s="27"/>
      <c r="I89" s="16"/>
      <c r="J89" s="58"/>
      <c r="K89" s="59"/>
      <c r="L89" s="40"/>
    </row>
    <row r="90" s="11" customFormat="1" ht="86" customHeight="1" spans="1:12">
      <c r="A90" s="19">
        <f>A88+1</f>
        <v>69</v>
      </c>
      <c r="B90" s="19" t="s">
        <v>166</v>
      </c>
      <c r="C90" s="51" t="s">
        <v>167</v>
      </c>
      <c r="D90" s="21" t="s">
        <v>44</v>
      </c>
      <c r="E90" s="26">
        <v>0.085</v>
      </c>
      <c r="F90" s="26">
        <v>460</v>
      </c>
      <c r="G90" s="22">
        <f t="shared" si="10"/>
        <v>39.1</v>
      </c>
      <c r="H90" s="29"/>
      <c r="I90" s="16"/>
      <c r="J90" s="58"/>
      <c r="K90" s="59"/>
      <c r="L90" s="39"/>
    </row>
    <row r="91" s="11" customFormat="1" ht="86" customHeight="1" spans="1:12">
      <c r="A91" s="19">
        <f>A90+1</f>
        <v>70</v>
      </c>
      <c r="B91" s="19" t="s">
        <v>168</v>
      </c>
      <c r="C91" s="25" t="s">
        <v>169</v>
      </c>
      <c r="D91" s="21" t="s">
        <v>44</v>
      </c>
      <c r="E91" s="26">
        <v>0.3</v>
      </c>
      <c r="F91" s="26">
        <v>600</v>
      </c>
      <c r="G91" s="22">
        <f t="shared" si="10"/>
        <v>180</v>
      </c>
      <c r="H91" s="29"/>
      <c r="I91" s="16"/>
      <c r="J91" s="58"/>
      <c r="K91" s="59"/>
      <c r="L91" s="39"/>
    </row>
    <row r="92" s="11" customFormat="1" spans="1:12">
      <c r="A92" s="18" t="s">
        <v>170</v>
      </c>
      <c r="B92" s="27"/>
      <c r="C92" s="16"/>
      <c r="D92" s="28"/>
      <c r="E92" s="26"/>
      <c r="F92" s="26"/>
      <c r="G92" s="22"/>
      <c r="H92" s="27"/>
      <c r="I92" s="16"/>
      <c r="J92" s="58"/>
      <c r="K92" s="59"/>
      <c r="L92" s="40"/>
    </row>
    <row r="93" s="11" customFormat="1" ht="103" customHeight="1" spans="1:12">
      <c r="A93" s="19">
        <f>A91+1</f>
        <v>71</v>
      </c>
      <c r="B93" s="19" t="s">
        <v>171</v>
      </c>
      <c r="C93" s="25" t="s">
        <v>172</v>
      </c>
      <c r="D93" s="19" t="s">
        <v>173</v>
      </c>
      <c r="E93" s="26">
        <v>15</v>
      </c>
      <c r="F93" s="26">
        <v>1800</v>
      </c>
      <c r="G93" s="22">
        <f t="shared" si="10"/>
        <v>27000</v>
      </c>
      <c r="H93" s="29"/>
      <c r="I93" s="16"/>
      <c r="J93" s="58" t="str">
        <f>_xlfn.DISPIMG("ID_EC824C3377064CBAB80DDD976F8D9393",1)</f>
        <v>=DISPIMG("ID_EC824C3377064CBAB80DDD976F8D9393",1)</v>
      </c>
      <c r="K93" s="59" t="str">
        <f>_xlfn.DISPIMG("ID_48B488718C794F2AA97BC6B357D627E5",1)</f>
        <v>=DISPIMG("ID_48B488718C794F2AA97BC6B357D627E5",1)</v>
      </c>
      <c r="L93" s="39"/>
    </row>
    <row r="94" s="11" customFormat="1" ht="103" customHeight="1" spans="1:12">
      <c r="A94" s="19">
        <f>A93+1</f>
        <v>72</v>
      </c>
      <c r="B94" s="19" t="s">
        <v>174</v>
      </c>
      <c r="C94" s="25" t="s">
        <v>175</v>
      </c>
      <c r="D94" s="19" t="s">
        <v>129</v>
      </c>
      <c r="E94" s="26">
        <v>67.1</v>
      </c>
      <c r="F94" s="26">
        <v>150</v>
      </c>
      <c r="G94" s="22">
        <f t="shared" si="10"/>
        <v>10065</v>
      </c>
      <c r="H94" s="29"/>
      <c r="I94" s="16"/>
      <c r="J94" s="58"/>
      <c r="K94" s="59"/>
      <c r="L94" s="39"/>
    </row>
    <row r="95" s="11" customFormat="1" ht="119" customHeight="1" spans="1:12">
      <c r="A95" s="19">
        <f t="shared" ref="A95:A103" si="11">A94+1</f>
        <v>73</v>
      </c>
      <c r="B95" s="19" t="s">
        <v>176</v>
      </c>
      <c r="C95" s="25" t="s">
        <v>177</v>
      </c>
      <c r="D95" s="19" t="s">
        <v>129</v>
      </c>
      <c r="E95" s="26">
        <v>14.4</v>
      </c>
      <c r="F95" s="26">
        <v>70</v>
      </c>
      <c r="G95" s="22">
        <f t="shared" si="10"/>
        <v>1008</v>
      </c>
      <c r="H95" s="29"/>
      <c r="I95" s="16"/>
      <c r="J95" s="58"/>
      <c r="K95" s="59"/>
      <c r="L95" s="39"/>
    </row>
    <row r="96" s="9" customFormat="1" ht="84" customHeight="1" spans="1:11">
      <c r="A96" s="19">
        <f t="shared" si="11"/>
        <v>74</v>
      </c>
      <c r="B96" s="19" t="s">
        <v>178</v>
      </c>
      <c r="C96" s="25" t="s">
        <v>179</v>
      </c>
      <c r="D96" s="21" t="s">
        <v>180</v>
      </c>
      <c r="E96" s="26">
        <v>23</v>
      </c>
      <c r="F96" s="26">
        <v>800</v>
      </c>
      <c r="G96" s="22">
        <f t="shared" si="10"/>
        <v>18400</v>
      </c>
      <c r="H96" s="29"/>
      <c r="I96" s="27"/>
      <c r="J96" s="24"/>
      <c r="K96" s="66"/>
    </row>
    <row r="97" s="9" customFormat="1" ht="92" customHeight="1" spans="1:11">
      <c r="A97" s="19">
        <f t="shared" si="11"/>
        <v>75</v>
      </c>
      <c r="B97" s="50" t="s">
        <v>181</v>
      </c>
      <c r="C97" s="51" t="s">
        <v>182</v>
      </c>
      <c r="D97" s="21" t="s">
        <v>180</v>
      </c>
      <c r="E97" s="26">
        <v>4</v>
      </c>
      <c r="F97" s="26">
        <v>150</v>
      </c>
      <c r="G97" s="22">
        <f t="shared" si="10"/>
        <v>600</v>
      </c>
      <c r="H97" s="29"/>
      <c r="I97" s="27"/>
      <c r="J97" s="24"/>
      <c r="K97" s="66"/>
    </row>
    <row r="98" s="9" customFormat="1" ht="92" customHeight="1" spans="1:11">
      <c r="A98" s="19">
        <f t="shared" si="11"/>
        <v>76</v>
      </c>
      <c r="B98" s="19" t="s">
        <v>183</v>
      </c>
      <c r="C98" s="25" t="s">
        <v>184</v>
      </c>
      <c r="D98" s="21" t="s">
        <v>21</v>
      </c>
      <c r="E98" s="26">
        <v>3.81</v>
      </c>
      <c r="F98" s="26">
        <v>530</v>
      </c>
      <c r="G98" s="22">
        <f t="shared" si="10"/>
        <v>2019.3</v>
      </c>
      <c r="H98" s="29"/>
      <c r="I98" s="27"/>
      <c r="J98" s="24"/>
      <c r="K98" s="66"/>
    </row>
    <row r="99" s="9" customFormat="1" ht="92" customHeight="1" spans="1:11">
      <c r="A99" s="19">
        <f t="shared" si="11"/>
        <v>77</v>
      </c>
      <c r="B99" s="19" t="s">
        <v>185</v>
      </c>
      <c r="C99" s="25" t="s">
        <v>186</v>
      </c>
      <c r="D99" s="19" t="s">
        <v>180</v>
      </c>
      <c r="E99" s="26">
        <v>24</v>
      </c>
      <c r="F99" s="26">
        <v>35</v>
      </c>
      <c r="G99" s="22">
        <f t="shared" si="10"/>
        <v>840</v>
      </c>
      <c r="H99" s="29"/>
      <c r="I99" s="27"/>
      <c r="J99" s="24"/>
      <c r="K99" s="66"/>
    </row>
    <row r="100" s="9" customFormat="1" ht="92" customHeight="1" spans="1:11">
      <c r="A100" s="19">
        <f t="shared" si="11"/>
        <v>78</v>
      </c>
      <c r="B100" s="19" t="s">
        <v>187</v>
      </c>
      <c r="C100" s="25" t="s">
        <v>188</v>
      </c>
      <c r="D100" s="19" t="s">
        <v>173</v>
      </c>
      <c r="E100" s="26">
        <v>23</v>
      </c>
      <c r="F100" s="26">
        <v>40</v>
      </c>
      <c r="G100" s="22">
        <f t="shared" si="10"/>
        <v>920</v>
      </c>
      <c r="H100" s="29"/>
      <c r="I100" s="27"/>
      <c r="J100" s="24"/>
      <c r="K100" s="66"/>
    </row>
    <row r="101" s="9" customFormat="1" ht="92" customHeight="1" spans="1:11">
      <c r="A101" s="19">
        <f t="shared" si="11"/>
        <v>79</v>
      </c>
      <c r="B101" s="19" t="s">
        <v>189</v>
      </c>
      <c r="C101" s="25" t="s">
        <v>190</v>
      </c>
      <c r="D101" s="19" t="s">
        <v>173</v>
      </c>
      <c r="E101" s="26">
        <v>24</v>
      </c>
      <c r="F101" s="26">
        <v>15</v>
      </c>
      <c r="G101" s="22">
        <f t="shared" si="10"/>
        <v>360</v>
      </c>
      <c r="H101" s="29"/>
      <c r="I101" s="27"/>
      <c r="J101" s="24"/>
      <c r="K101" s="66"/>
    </row>
    <row r="102" s="11" customFormat="1" ht="92" customHeight="1" spans="1:12">
      <c r="A102" s="19">
        <f t="shared" si="11"/>
        <v>80</v>
      </c>
      <c r="B102" s="50" t="s">
        <v>191</v>
      </c>
      <c r="C102" s="51" t="s">
        <v>192</v>
      </c>
      <c r="D102" s="21" t="s">
        <v>44</v>
      </c>
      <c r="E102" s="26">
        <v>0.9728</v>
      </c>
      <c r="F102" s="26">
        <v>2000</v>
      </c>
      <c r="G102" s="22">
        <f t="shared" si="10"/>
        <v>1945.6</v>
      </c>
      <c r="H102" s="29"/>
      <c r="I102" s="16"/>
      <c r="J102" s="58"/>
      <c r="K102" s="59"/>
      <c r="L102" s="39"/>
    </row>
    <row r="103" s="11" customFormat="1" ht="53" customHeight="1" spans="1:12">
      <c r="A103" s="19">
        <f t="shared" si="11"/>
        <v>81</v>
      </c>
      <c r="B103" s="19" t="s">
        <v>193</v>
      </c>
      <c r="C103" s="25" t="s">
        <v>194</v>
      </c>
      <c r="D103" s="19" t="s">
        <v>21</v>
      </c>
      <c r="E103" s="26">
        <v>15</v>
      </c>
      <c r="F103" s="26">
        <v>145</v>
      </c>
      <c r="G103" s="22">
        <f t="shared" si="10"/>
        <v>2175</v>
      </c>
      <c r="H103" s="29"/>
      <c r="I103" s="16"/>
      <c r="J103" s="58"/>
      <c r="K103" s="59"/>
      <c r="L103" s="39"/>
    </row>
    <row r="104" s="11" customFormat="1" spans="1:12">
      <c r="A104" s="18" t="s">
        <v>195</v>
      </c>
      <c r="B104" s="48"/>
      <c r="C104" s="49"/>
      <c r="D104" s="28"/>
      <c r="E104" s="26"/>
      <c r="F104" s="26"/>
      <c r="G104" s="22"/>
      <c r="H104" s="27"/>
      <c r="I104" s="16"/>
      <c r="J104" s="58"/>
      <c r="K104" s="59"/>
      <c r="L104" s="40"/>
    </row>
    <row r="105" s="11" customFormat="1" ht="102" customHeight="1" spans="1:12">
      <c r="A105" s="19">
        <f>A103+1</f>
        <v>82</v>
      </c>
      <c r="B105" s="50" t="s">
        <v>196</v>
      </c>
      <c r="C105" s="25" t="s">
        <v>197</v>
      </c>
      <c r="D105" s="21" t="s">
        <v>44</v>
      </c>
      <c r="E105" s="26">
        <v>2.044536</v>
      </c>
      <c r="F105" s="26">
        <v>510</v>
      </c>
      <c r="G105" s="22">
        <f t="shared" ref="G104:G129" si="12">F105*E105</f>
        <v>1042.71336</v>
      </c>
      <c r="H105" s="29"/>
      <c r="I105" s="16"/>
      <c r="J105" s="58"/>
      <c r="K105" s="59"/>
      <c r="L105" s="39"/>
    </row>
    <row r="106" s="11" customFormat="1" ht="155" customHeight="1" spans="1:12">
      <c r="A106" s="19">
        <f>A105+1</f>
        <v>83</v>
      </c>
      <c r="B106" s="50" t="s">
        <v>198</v>
      </c>
      <c r="C106" s="51" t="s">
        <v>199</v>
      </c>
      <c r="D106" s="21" t="s">
        <v>21</v>
      </c>
      <c r="E106" s="26">
        <v>34.0756</v>
      </c>
      <c r="F106" s="26">
        <v>75</v>
      </c>
      <c r="G106" s="22">
        <f t="shared" si="12"/>
        <v>2555.67</v>
      </c>
      <c r="H106" s="29"/>
      <c r="I106" s="16"/>
      <c r="J106" s="58"/>
      <c r="K106" s="59"/>
      <c r="L106" s="39"/>
    </row>
    <row r="107" s="11" customFormat="1" ht="61" customHeight="1" spans="1:12">
      <c r="A107" s="19">
        <f>A106+1</f>
        <v>84</v>
      </c>
      <c r="B107" s="50" t="s">
        <v>200</v>
      </c>
      <c r="C107" s="51" t="s">
        <v>201</v>
      </c>
      <c r="D107" s="21" t="s">
        <v>202</v>
      </c>
      <c r="E107" s="26">
        <v>150</v>
      </c>
      <c r="F107" s="26">
        <v>2.5</v>
      </c>
      <c r="G107" s="22">
        <f t="shared" si="12"/>
        <v>375</v>
      </c>
      <c r="H107" s="29"/>
      <c r="I107" s="16"/>
      <c r="J107" s="58"/>
      <c r="K107" s="59"/>
      <c r="L107" s="39"/>
    </row>
    <row r="108" s="11" customFormat="1" ht="90" customHeight="1" spans="1:12">
      <c r="A108" s="19">
        <f>A107+1</f>
        <v>85</v>
      </c>
      <c r="B108" s="50" t="s">
        <v>203</v>
      </c>
      <c r="C108" s="25" t="s">
        <v>197</v>
      </c>
      <c r="D108" s="21" t="s">
        <v>44</v>
      </c>
      <c r="E108" s="26">
        <v>2.201808</v>
      </c>
      <c r="F108" s="26">
        <v>510</v>
      </c>
      <c r="G108" s="22">
        <f t="shared" si="12"/>
        <v>1122.92208</v>
      </c>
      <c r="H108" s="29"/>
      <c r="I108" s="16"/>
      <c r="J108" s="58"/>
      <c r="K108" s="59"/>
      <c r="L108" s="39"/>
    </row>
    <row r="109" s="11" customFormat="1" ht="139" customHeight="1" spans="1:12">
      <c r="A109" s="19">
        <f>A108+1</f>
        <v>86</v>
      </c>
      <c r="B109" s="50" t="s">
        <v>204</v>
      </c>
      <c r="C109" s="51" t="s">
        <v>199</v>
      </c>
      <c r="D109" s="21" t="s">
        <v>21</v>
      </c>
      <c r="E109" s="26">
        <v>49.8028</v>
      </c>
      <c r="F109" s="26">
        <v>75</v>
      </c>
      <c r="G109" s="22">
        <f t="shared" si="12"/>
        <v>3735.21</v>
      </c>
      <c r="H109" s="29"/>
      <c r="I109" s="16"/>
      <c r="J109" s="58"/>
      <c r="K109" s="59"/>
      <c r="L109" s="39"/>
    </row>
    <row r="110" s="11" customFormat="1" ht="90" customHeight="1" spans="1:12">
      <c r="A110" s="19">
        <f>A109+1</f>
        <v>87</v>
      </c>
      <c r="B110" s="50" t="s">
        <v>205</v>
      </c>
      <c r="C110" s="51" t="s">
        <v>206</v>
      </c>
      <c r="D110" s="21" t="s">
        <v>159</v>
      </c>
      <c r="E110" s="26">
        <v>0.3</v>
      </c>
      <c r="F110" s="26">
        <v>6000</v>
      </c>
      <c r="G110" s="22">
        <f t="shared" si="12"/>
        <v>1800</v>
      </c>
      <c r="H110" s="29"/>
      <c r="I110" s="16"/>
      <c r="J110" s="58"/>
      <c r="K110" s="59"/>
      <c r="L110" s="39"/>
    </row>
    <row r="111" s="11" customFormat="1" spans="1:11">
      <c r="A111" s="18" t="s">
        <v>207</v>
      </c>
      <c r="B111" s="59"/>
      <c r="C111" s="59"/>
      <c r="D111" s="59"/>
      <c r="E111" s="64"/>
      <c r="F111" s="23"/>
      <c r="G111" s="22"/>
      <c r="H111" s="27"/>
      <c r="I111" s="27"/>
      <c r="J111" s="59"/>
      <c r="K111" s="59"/>
    </row>
    <row r="112" s="9" customFormat="1" ht="95" customHeight="1" spans="1:11">
      <c r="A112" s="19">
        <f>A110+1</f>
        <v>88</v>
      </c>
      <c r="B112" s="50" t="s">
        <v>208</v>
      </c>
      <c r="C112" s="51" t="s">
        <v>209</v>
      </c>
      <c r="D112" s="21" t="s">
        <v>180</v>
      </c>
      <c r="E112" s="26">
        <v>17</v>
      </c>
      <c r="F112" s="26">
        <v>80.97</v>
      </c>
      <c r="G112" s="22">
        <f t="shared" si="12"/>
        <v>1376.49</v>
      </c>
      <c r="H112" s="29"/>
      <c r="I112" s="27"/>
      <c r="J112" s="24" t="str">
        <f>_xlfn.DISPIMG("ID_041317A6BAEE40C8B8658416DD83888F",1)</f>
        <v>=DISPIMG("ID_041317A6BAEE40C8B8658416DD83888F",1)</v>
      </c>
      <c r="K112" s="66"/>
    </row>
    <row r="113" s="9" customFormat="1" ht="95" customHeight="1" spans="1:11">
      <c r="A113" s="19">
        <f>A112+1</f>
        <v>89</v>
      </c>
      <c r="B113" s="50" t="s">
        <v>210</v>
      </c>
      <c r="C113" s="51" t="s">
        <v>211</v>
      </c>
      <c r="D113" s="21" t="s">
        <v>180</v>
      </c>
      <c r="E113" s="26">
        <v>6</v>
      </c>
      <c r="F113" s="26">
        <v>185.64</v>
      </c>
      <c r="G113" s="22">
        <f t="shared" si="12"/>
        <v>1113.84</v>
      </c>
      <c r="H113" s="29"/>
      <c r="I113" s="27"/>
      <c r="J113" s="24" t="str">
        <f>_xlfn.DISPIMG("ID_A59B57A7FAF0445BBD34345CBF7366DF",1)</f>
        <v>=DISPIMG("ID_A59B57A7FAF0445BBD34345CBF7366DF",1)</v>
      </c>
      <c r="K113" s="66"/>
    </row>
    <row r="114" s="9" customFormat="1" ht="95" customHeight="1" spans="1:11">
      <c r="A114" s="19">
        <f>A113+1</f>
        <v>90</v>
      </c>
      <c r="B114" s="50" t="s">
        <v>212</v>
      </c>
      <c r="C114" s="51" t="s">
        <v>213</v>
      </c>
      <c r="D114" s="21" t="s">
        <v>180</v>
      </c>
      <c r="E114" s="26">
        <v>1</v>
      </c>
      <c r="F114" s="26">
        <v>195.55</v>
      </c>
      <c r="G114" s="22">
        <f t="shared" si="12"/>
        <v>195.55</v>
      </c>
      <c r="H114" s="29"/>
      <c r="I114" s="27"/>
      <c r="J114" s="24" t="str">
        <f>_xlfn.DISPIMG("ID_70890616A711415095AB3E65C40355E5",1)</f>
        <v>=DISPIMG("ID_70890616A711415095AB3E65C40355E5",1)</v>
      </c>
      <c r="K114" s="66"/>
    </row>
    <row r="115" s="9" customFormat="1" ht="95" customHeight="1" spans="1:11">
      <c r="A115" s="19">
        <f>A114+1</f>
        <v>91</v>
      </c>
      <c r="B115" s="50" t="s">
        <v>214</v>
      </c>
      <c r="C115" s="51" t="s">
        <v>215</v>
      </c>
      <c r="D115" s="21" t="s">
        <v>180</v>
      </c>
      <c r="E115" s="26">
        <v>1</v>
      </c>
      <c r="F115" s="26">
        <v>266.46</v>
      </c>
      <c r="G115" s="22">
        <f t="shared" si="12"/>
        <v>266.46</v>
      </c>
      <c r="H115" s="29"/>
      <c r="I115" s="27"/>
      <c r="J115" s="24" t="str">
        <f>_xlfn.DISPIMG("ID_C4B9CF0504824FB4BC388144A71B27E5",1)</f>
        <v>=DISPIMG("ID_C4B9CF0504824FB4BC388144A71B27E5",1)</v>
      </c>
      <c r="K115" s="66" t="str">
        <f>_xlfn.DISPIMG("ID_B9BDE486043846D5A3386BF7F1BEC0F7",1)</f>
        <v>=DISPIMG("ID_B9BDE486043846D5A3386BF7F1BEC0F7",1)</v>
      </c>
    </row>
    <row r="116" s="9" customFormat="1" ht="95" customHeight="1" spans="1:11">
      <c r="A116" s="19">
        <f>A115+1</f>
        <v>92</v>
      </c>
      <c r="B116" s="50" t="s">
        <v>216</v>
      </c>
      <c r="C116" s="51" t="s">
        <v>209</v>
      </c>
      <c r="D116" s="21" t="s">
        <v>180</v>
      </c>
      <c r="E116" s="26">
        <v>1</v>
      </c>
      <c r="F116" s="26">
        <v>80.97</v>
      </c>
      <c r="G116" s="22">
        <f t="shared" si="12"/>
        <v>80.97</v>
      </c>
      <c r="H116" s="29"/>
      <c r="I116" s="27"/>
      <c r="J116" s="24" t="str">
        <f>_xlfn.DISPIMG("ID_F751CB8EB1A549ABA1EEF20C014DFDA5",1)</f>
        <v>=DISPIMG("ID_F751CB8EB1A549ABA1EEF20C014DFDA5",1)</v>
      </c>
      <c r="K116" s="66"/>
    </row>
    <row r="117" s="9" customFormat="1" ht="95" customHeight="1" spans="1:11">
      <c r="A117" s="19">
        <f>A116+1</f>
        <v>93</v>
      </c>
      <c r="B117" s="50" t="s">
        <v>217</v>
      </c>
      <c r="C117" s="51" t="s">
        <v>209</v>
      </c>
      <c r="D117" s="21" t="s">
        <v>180</v>
      </c>
      <c r="E117" s="26">
        <v>1</v>
      </c>
      <c r="F117" s="26">
        <v>152.31</v>
      </c>
      <c r="G117" s="22">
        <f t="shared" si="12"/>
        <v>152.31</v>
      </c>
      <c r="H117" s="29"/>
      <c r="I117" s="27"/>
      <c r="J117" s="24" t="str">
        <f>_xlfn.DISPIMG("ID_FDB18CC8C6F14297B128B98975C30645",1)</f>
        <v>=DISPIMG("ID_FDB18CC8C6F14297B128B98975C30645",1)</v>
      </c>
      <c r="K117" s="66"/>
    </row>
    <row r="118" s="43" customFormat="1" spans="1:11">
      <c r="A118" s="36" t="s">
        <v>218</v>
      </c>
      <c r="B118" s="50"/>
      <c r="C118" s="51"/>
      <c r="D118" s="21"/>
      <c r="E118" s="26"/>
      <c r="F118" s="26"/>
      <c r="G118" s="22"/>
      <c r="H118" s="29"/>
      <c r="I118" s="27"/>
      <c r="J118" s="24"/>
      <c r="K118" s="66"/>
    </row>
    <row r="119" s="43" customFormat="1" ht="83" customHeight="1" spans="1:11">
      <c r="A119" s="19">
        <f>A117+1</f>
        <v>94</v>
      </c>
      <c r="B119" s="50" t="s">
        <v>219</v>
      </c>
      <c r="C119" s="51" t="s">
        <v>220</v>
      </c>
      <c r="D119" s="21" t="s">
        <v>21</v>
      </c>
      <c r="E119" s="26">
        <v>1398.96</v>
      </c>
      <c r="F119" s="26">
        <v>88</v>
      </c>
      <c r="G119" s="22">
        <f t="shared" si="12"/>
        <v>123108.48</v>
      </c>
      <c r="H119" s="29"/>
      <c r="I119" s="27"/>
      <c r="J119" s="24"/>
      <c r="K119" s="66"/>
    </row>
    <row r="120" s="43" customFormat="1" ht="144" customHeight="1" spans="1:11">
      <c r="A120" s="19">
        <f>A119+1</f>
        <v>95</v>
      </c>
      <c r="B120" s="25" t="s">
        <v>221</v>
      </c>
      <c r="C120" s="25" t="s">
        <v>222</v>
      </c>
      <c r="D120" s="19" t="s">
        <v>129</v>
      </c>
      <c r="E120" s="26">
        <v>471.73</v>
      </c>
      <c r="F120" s="26">
        <v>100</v>
      </c>
      <c r="G120" s="22">
        <f t="shared" si="12"/>
        <v>47173</v>
      </c>
      <c r="H120" s="29"/>
      <c r="I120" s="27"/>
      <c r="J120" s="24"/>
      <c r="K120" s="66"/>
    </row>
    <row r="121" s="43" customFormat="1" ht="75" customHeight="1" spans="1:11">
      <c r="A121" s="19">
        <f t="shared" ref="A121:A129" si="13">A120+1</f>
        <v>96</v>
      </c>
      <c r="B121" s="25" t="s">
        <v>223</v>
      </c>
      <c r="C121" s="25" t="s">
        <v>224</v>
      </c>
      <c r="D121" s="19" t="s">
        <v>225</v>
      </c>
      <c r="E121" s="26">
        <v>192</v>
      </c>
      <c r="F121" s="26">
        <v>105</v>
      </c>
      <c r="G121" s="22">
        <f t="shared" si="12"/>
        <v>20160</v>
      </c>
      <c r="H121" s="29"/>
      <c r="I121" s="27"/>
      <c r="J121" s="24"/>
      <c r="K121" s="66"/>
    </row>
    <row r="122" s="43" customFormat="1" ht="160" customHeight="1" spans="1:11">
      <c r="A122" s="19">
        <f t="shared" si="13"/>
        <v>97</v>
      </c>
      <c r="B122" s="25" t="s">
        <v>226</v>
      </c>
      <c r="C122" s="25" t="s">
        <v>227</v>
      </c>
      <c r="D122" s="19" t="s">
        <v>129</v>
      </c>
      <c r="E122" s="26">
        <v>253.74</v>
      </c>
      <c r="F122" s="26">
        <v>85</v>
      </c>
      <c r="G122" s="22">
        <f t="shared" si="12"/>
        <v>21567.9</v>
      </c>
      <c r="H122" s="29"/>
      <c r="I122" s="27"/>
      <c r="J122" s="24"/>
      <c r="K122" s="66"/>
    </row>
    <row r="123" s="43" customFormat="1" ht="92" customHeight="1" spans="1:11">
      <c r="A123" s="19">
        <f t="shared" si="13"/>
        <v>98</v>
      </c>
      <c r="B123" s="51" t="s">
        <v>228</v>
      </c>
      <c r="C123" s="25" t="s">
        <v>229</v>
      </c>
      <c r="D123" s="19" t="s">
        <v>44</v>
      </c>
      <c r="E123" s="26">
        <v>2.35865</v>
      </c>
      <c r="F123" s="26">
        <v>430</v>
      </c>
      <c r="G123" s="22">
        <f t="shared" si="12"/>
        <v>1014.2195</v>
      </c>
      <c r="H123" s="29"/>
      <c r="I123" s="27"/>
      <c r="J123" s="24"/>
      <c r="K123" s="66"/>
    </row>
    <row r="124" s="43" customFormat="1" ht="92" customHeight="1" spans="1:11">
      <c r="A124" s="19">
        <f t="shared" si="13"/>
        <v>99</v>
      </c>
      <c r="B124" s="51" t="s">
        <v>230</v>
      </c>
      <c r="C124" s="25" t="s">
        <v>231</v>
      </c>
      <c r="D124" s="21" t="s">
        <v>21</v>
      </c>
      <c r="E124" s="26">
        <v>1290</v>
      </c>
      <c r="F124" s="26">
        <v>69</v>
      </c>
      <c r="G124" s="22">
        <f t="shared" si="12"/>
        <v>89010</v>
      </c>
      <c r="H124" s="29"/>
      <c r="I124" s="27"/>
      <c r="J124" s="24"/>
      <c r="K124" s="66"/>
    </row>
    <row r="125" s="43" customFormat="1" ht="92" customHeight="1" spans="1:11">
      <c r="A125" s="19">
        <f t="shared" si="13"/>
        <v>100</v>
      </c>
      <c r="B125" s="50" t="s">
        <v>232</v>
      </c>
      <c r="C125" s="25" t="s">
        <v>233</v>
      </c>
      <c r="D125" s="21" t="s">
        <v>21</v>
      </c>
      <c r="E125" s="26">
        <v>1290</v>
      </c>
      <c r="F125" s="26">
        <v>59</v>
      </c>
      <c r="G125" s="22">
        <f t="shared" si="12"/>
        <v>76110</v>
      </c>
      <c r="H125" s="29"/>
      <c r="I125" s="27"/>
      <c r="J125" s="24"/>
      <c r="K125" s="66"/>
    </row>
    <row r="126" s="43" customFormat="1" ht="131" customHeight="1" spans="1:11">
      <c r="A126" s="19">
        <f t="shared" si="13"/>
        <v>101</v>
      </c>
      <c r="B126" s="50" t="s">
        <v>234</v>
      </c>
      <c r="C126" s="51" t="s">
        <v>235</v>
      </c>
      <c r="D126" s="21" t="s">
        <v>44</v>
      </c>
      <c r="E126" s="26">
        <v>50</v>
      </c>
      <c r="F126" s="26">
        <v>300</v>
      </c>
      <c r="G126" s="22">
        <f t="shared" si="12"/>
        <v>15000</v>
      </c>
      <c r="H126" s="29"/>
      <c r="I126" s="27"/>
      <c r="J126" s="24"/>
      <c r="K126" s="66"/>
    </row>
    <row r="127" s="43" customFormat="1" ht="140" customHeight="1" spans="1:11">
      <c r="A127" s="19">
        <f t="shared" si="13"/>
        <v>102</v>
      </c>
      <c r="B127" s="50" t="s">
        <v>236</v>
      </c>
      <c r="C127" s="51" t="s">
        <v>237</v>
      </c>
      <c r="D127" s="21" t="s">
        <v>21</v>
      </c>
      <c r="E127" s="26">
        <v>15.84</v>
      </c>
      <c r="F127" s="26">
        <v>200</v>
      </c>
      <c r="G127" s="22">
        <f t="shared" si="12"/>
        <v>3168</v>
      </c>
      <c r="H127" s="29"/>
      <c r="I127" s="27"/>
      <c r="J127" s="24"/>
      <c r="K127" s="66"/>
    </row>
    <row r="128" s="43" customFormat="1" ht="66" customHeight="1" spans="1:11">
      <c r="A128" s="19">
        <f t="shared" si="13"/>
        <v>103</v>
      </c>
      <c r="B128" s="50" t="s">
        <v>238</v>
      </c>
      <c r="C128" s="51" t="s">
        <v>239</v>
      </c>
      <c r="D128" s="21" t="s">
        <v>44</v>
      </c>
      <c r="E128" s="26">
        <v>0.792</v>
      </c>
      <c r="F128" s="26">
        <v>130</v>
      </c>
      <c r="G128" s="22">
        <f t="shared" si="12"/>
        <v>102.96</v>
      </c>
      <c r="H128" s="29"/>
      <c r="I128" s="27"/>
      <c r="J128" s="24"/>
      <c r="K128" s="66"/>
    </row>
    <row r="129" s="43" customFormat="1" ht="120" spans="1:11">
      <c r="A129" s="19">
        <f t="shared" si="13"/>
        <v>104</v>
      </c>
      <c r="B129" s="50" t="s">
        <v>240</v>
      </c>
      <c r="C129" s="51" t="s">
        <v>241</v>
      </c>
      <c r="D129" s="21" t="s">
        <v>44</v>
      </c>
      <c r="E129" s="26">
        <v>35.1</v>
      </c>
      <c r="F129" s="26">
        <v>520</v>
      </c>
      <c r="G129" s="22">
        <f t="shared" si="12"/>
        <v>18252</v>
      </c>
      <c r="H129" s="29"/>
      <c r="I129" s="27"/>
      <c r="J129" s="24"/>
      <c r="K129" s="66"/>
    </row>
    <row r="130" s="43" customFormat="1" spans="1:11">
      <c r="A130" s="36" t="s">
        <v>242</v>
      </c>
      <c r="B130" s="50"/>
      <c r="C130" s="51"/>
      <c r="D130" s="21"/>
      <c r="E130" s="26"/>
      <c r="F130" s="26"/>
      <c r="G130" s="22"/>
      <c r="H130" s="29"/>
      <c r="I130" s="27"/>
      <c r="J130" s="24"/>
      <c r="K130" s="66"/>
    </row>
    <row r="131" s="43" customFormat="1" ht="114" customHeight="1" spans="1:11">
      <c r="A131" s="19">
        <f>A129+1</f>
        <v>105</v>
      </c>
      <c r="B131" s="67" t="s">
        <v>243</v>
      </c>
      <c r="C131" s="51" t="s">
        <v>244</v>
      </c>
      <c r="D131" s="67" t="s">
        <v>44</v>
      </c>
      <c r="E131" s="26">
        <v>500</v>
      </c>
      <c r="F131" s="22">
        <v>12</v>
      </c>
      <c r="G131" s="22">
        <f>F131*E131</f>
        <v>6000</v>
      </c>
      <c r="H131" s="29"/>
      <c r="I131" s="27"/>
      <c r="J131" s="24"/>
      <c r="K131" s="66"/>
    </row>
    <row r="132" s="43" customFormat="1" ht="114" customHeight="1" spans="1:11">
      <c r="A132" s="19">
        <f>A131+1</f>
        <v>106</v>
      </c>
      <c r="B132" s="67" t="s">
        <v>245</v>
      </c>
      <c r="C132" s="51" t="s">
        <v>246</v>
      </c>
      <c r="D132" s="67" t="s">
        <v>44</v>
      </c>
      <c r="E132" s="26">
        <v>200</v>
      </c>
      <c r="F132" s="22">
        <v>35</v>
      </c>
      <c r="G132" s="22">
        <f>F132*E132</f>
        <v>7000</v>
      </c>
      <c r="H132" s="29"/>
      <c r="I132" s="27"/>
      <c r="J132" s="24"/>
      <c r="K132" s="66"/>
    </row>
    <row r="133" s="43" customFormat="1" ht="114" customHeight="1" spans="1:11">
      <c r="A133" s="19">
        <f>A132+1</f>
        <v>107</v>
      </c>
      <c r="B133" s="19" t="s">
        <v>247</v>
      </c>
      <c r="C133" s="51" t="s">
        <v>248</v>
      </c>
      <c r="D133" s="19" t="s">
        <v>44</v>
      </c>
      <c r="E133" s="26">
        <v>300</v>
      </c>
      <c r="F133" s="22">
        <v>10</v>
      </c>
      <c r="G133" s="22">
        <f>F133*E133</f>
        <v>3000</v>
      </c>
      <c r="H133" s="29"/>
      <c r="I133" s="27"/>
      <c r="J133" s="24"/>
      <c r="K133" s="66"/>
    </row>
    <row r="134" ht="47" customHeight="1" spans="1:11">
      <c r="A134" s="68" t="s">
        <v>8</v>
      </c>
      <c r="B134" s="68"/>
      <c r="C134" s="68"/>
      <c r="D134" s="68"/>
      <c r="E134" s="68"/>
      <c r="F134" s="68"/>
      <c r="G134" s="69">
        <f>SUM(G5:G133)</f>
        <v>2102204.43246</v>
      </c>
      <c r="H134" s="29"/>
      <c r="I134" s="69">
        <f>SUM(I5:I133)</f>
        <v>0</v>
      </c>
      <c r="J134" s="24"/>
      <c r="K134" s="24"/>
    </row>
  </sheetData>
  <mergeCells count="3">
    <mergeCell ref="J3:K3"/>
    <mergeCell ref="A134:F134"/>
    <mergeCell ref="A1:K2"/>
  </mergeCells>
  <pageMargins left="0.118055555555556" right="0.118055555555556" top="0.314583333333333" bottom="0.156944444444444" header="0.236111111111111" footer="0"/>
  <pageSetup paperSize="9" scale="95"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tabSelected="1" zoomScale="115" zoomScaleNormal="115" workbookViewId="0">
      <pane ySplit="3" topLeftCell="A155" activePane="bottomLeft" state="frozen"/>
      <selection/>
      <selection pane="bottomLeft" activeCell="A156" sqref="$A156:$XFD160"/>
    </sheetView>
  </sheetViews>
  <sheetFormatPr defaultColWidth="9" defaultRowHeight="14.25"/>
  <cols>
    <col min="1" max="1" width="5.29166666666667" style="9" customWidth="1"/>
    <col min="2" max="2" width="19.2583333333333" style="9" customWidth="1"/>
    <col min="3" max="3" width="51.7583333333333" style="12" customWidth="1"/>
    <col min="4" max="4" width="6.63333333333333" style="9" customWidth="1"/>
    <col min="5" max="5" width="8.63333333333333" style="9" customWidth="1"/>
    <col min="6" max="6" width="10.5833333333333" style="13" customWidth="1"/>
    <col min="7" max="7" width="13.825" style="13" customWidth="1"/>
    <col min="8" max="8" width="10.6333333333333" style="13" customWidth="1"/>
    <col min="9" max="9" width="12.7583333333333" style="13" customWidth="1"/>
    <col min="10" max="10" width="12.3833333333333" style="9" customWidth="1"/>
    <col min="11" max="11" width="9" style="9"/>
    <col min="12" max="12" width="12.625" style="9"/>
    <col min="13" max="16384" width="9" style="9"/>
  </cols>
  <sheetData>
    <row r="1" s="9" customFormat="1" spans="1:10">
      <c r="A1" s="14" t="s">
        <v>249</v>
      </c>
      <c r="B1" s="14"/>
      <c r="C1" s="15"/>
      <c r="D1" s="14"/>
      <c r="E1" s="14"/>
      <c r="F1" s="14"/>
      <c r="G1" s="14"/>
      <c r="H1" s="14"/>
      <c r="I1" s="14"/>
      <c r="J1" s="14"/>
    </row>
    <row r="2" s="9" customFormat="1" spans="1:10">
      <c r="A2" s="14"/>
      <c r="B2" s="14"/>
      <c r="C2" s="15"/>
      <c r="D2" s="14"/>
      <c r="E2" s="14"/>
      <c r="F2" s="14"/>
      <c r="G2" s="14"/>
      <c r="H2" s="14"/>
      <c r="I2" s="14"/>
      <c r="J2" s="14"/>
    </row>
    <row r="3" s="9" customFormat="1" ht="36" spans="1:10">
      <c r="A3" s="16" t="s">
        <v>1</v>
      </c>
      <c r="B3" s="16" t="s">
        <v>2</v>
      </c>
      <c r="C3" s="17" t="s">
        <v>11</v>
      </c>
      <c r="D3" s="16" t="s">
        <v>12</v>
      </c>
      <c r="E3" s="16" t="s">
        <v>13</v>
      </c>
      <c r="F3" s="16" t="s">
        <v>14</v>
      </c>
      <c r="G3" s="16" t="s">
        <v>15</v>
      </c>
      <c r="H3" s="16" t="s">
        <v>16</v>
      </c>
      <c r="I3" s="16" t="s">
        <v>17</v>
      </c>
      <c r="J3" s="28" t="s">
        <v>5</v>
      </c>
    </row>
    <row r="4" s="9" customFormat="1" spans="1:10">
      <c r="A4" s="18" t="s">
        <v>250</v>
      </c>
      <c r="B4" s="16"/>
      <c r="C4" s="17"/>
      <c r="D4" s="16"/>
      <c r="E4" s="16"/>
      <c r="F4" s="16"/>
      <c r="G4" s="16"/>
      <c r="H4" s="16"/>
      <c r="I4" s="16"/>
      <c r="J4" s="27"/>
    </row>
    <row r="5" s="9" customFormat="1" ht="80" customHeight="1" spans="1:11">
      <c r="A5" s="19">
        <v>1</v>
      </c>
      <c r="B5" s="19" t="s">
        <v>251</v>
      </c>
      <c r="C5" s="20" t="s">
        <v>252</v>
      </c>
      <c r="D5" s="21" t="s">
        <v>129</v>
      </c>
      <c r="E5" s="22">
        <v>267.41</v>
      </c>
      <c r="F5" s="23">
        <v>12</v>
      </c>
      <c r="G5" s="22">
        <f t="shared" ref="G5:G36" si="0">E5*F5</f>
        <v>3208.92</v>
      </c>
      <c r="H5" s="24"/>
      <c r="I5" s="29"/>
      <c r="J5" s="29"/>
      <c r="K5" s="30"/>
    </row>
    <row r="6" s="9" customFormat="1" ht="80" customHeight="1" spans="1:11">
      <c r="A6" s="19">
        <f t="shared" ref="A6:A53" si="1">A5+1</f>
        <v>2</v>
      </c>
      <c r="B6" s="19" t="s">
        <v>253</v>
      </c>
      <c r="C6" s="20" t="s">
        <v>254</v>
      </c>
      <c r="D6" s="21" t="s">
        <v>129</v>
      </c>
      <c r="E6" s="22">
        <v>84</v>
      </c>
      <c r="F6" s="23">
        <v>12.69</v>
      </c>
      <c r="G6" s="22">
        <f t="shared" si="0"/>
        <v>1065.96</v>
      </c>
      <c r="H6" s="24"/>
      <c r="I6" s="29"/>
      <c r="J6" s="29"/>
      <c r="K6" s="30"/>
    </row>
    <row r="7" s="9" customFormat="1" ht="80" customHeight="1" spans="1:11">
      <c r="A7" s="19">
        <f t="shared" si="1"/>
        <v>3</v>
      </c>
      <c r="B7" s="19" t="s">
        <v>255</v>
      </c>
      <c r="C7" s="20" t="s">
        <v>256</v>
      </c>
      <c r="D7" s="21" t="s">
        <v>129</v>
      </c>
      <c r="E7" s="22">
        <v>120.2</v>
      </c>
      <c r="F7" s="23">
        <v>24.76</v>
      </c>
      <c r="G7" s="22">
        <f t="shared" si="0"/>
        <v>2976.152</v>
      </c>
      <c r="H7" s="24"/>
      <c r="I7" s="29"/>
      <c r="J7" s="29"/>
      <c r="K7" s="30"/>
    </row>
    <row r="8" s="9" customFormat="1" ht="80" customHeight="1" spans="1:11">
      <c r="A8" s="19">
        <f t="shared" si="1"/>
        <v>4</v>
      </c>
      <c r="B8" s="19" t="s">
        <v>257</v>
      </c>
      <c r="C8" s="20" t="s">
        <v>258</v>
      </c>
      <c r="D8" s="21" t="s">
        <v>129</v>
      </c>
      <c r="E8" s="22">
        <v>13.44</v>
      </c>
      <c r="F8" s="23">
        <v>39.5</v>
      </c>
      <c r="G8" s="22">
        <f t="shared" si="0"/>
        <v>530.88</v>
      </c>
      <c r="H8" s="24"/>
      <c r="I8" s="29"/>
      <c r="J8" s="29"/>
      <c r="K8" s="30"/>
    </row>
    <row r="9" s="9" customFormat="1" ht="80" customHeight="1" spans="1:11">
      <c r="A9" s="19">
        <f t="shared" si="1"/>
        <v>5</v>
      </c>
      <c r="B9" s="19" t="s">
        <v>259</v>
      </c>
      <c r="C9" s="20" t="s">
        <v>260</v>
      </c>
      <c r="D9" s="21" t="s">
        <v>129</v>
      </c>
      <c r="E9" s="22">
        <v>71.13</v>
      </c>
      <c r="F9" s="23">
        <v>20</v>
      </c>
      <c r="G9" s="22">
        <f t="shared" si="0"/>
        <v>1422.6</v>
      </c>
      <c r="H9" s="24"/>
      <c r="I9" s="29"/>
      <c r="J9" s="19"/>
      <c r="K9" s="30"/>
    </row>
    <row r="10" s="9" customFormat="1" ht="80" customHeight="1" spans="1:11">
      <c r="A10" s="19">
        <f t="shared" si="1"/>
        <v>6</v>
      </c>
      <c r="B10" s="19" t="s">
        <v>261</v>
      </c>
      <c r="C10" s="20" t="s">
        <v>262</v>
      </c>
      <c r="D10" s="21" t="s">
        <v>129</v>
      </c>
      <c r="E10" s="22">
        <v>13.4</v>
      </c>
      <c r="F10" s="23">
        <v>21</v>
      </c>
      <c r="G10" s="22">
        <f t="shared" si="0"/>
        <v>281.4</v>
      </c>
      <c r="H10" s="24"/>
      <c r="I10" s="29"/>
      <c r="J10" s="19"/>
      <c r="K10" s="30"/>
    </row>
    <row r="11" s="9" customFormat="1" ht="80" customHeight="1" spans="1:11">
      <c r="A11" s="19">
        <f t="shared" si="1"/>
        <v>7</v>
      </c>
      <c r="B11" s="19" t="s">
        <v>263</v>
      </c>
      <c r="C11" s="20" t="s">
        <v>264</v>
      </c>
      <c r="D11" s="21" t="s">
        <v>129</v>
      </c>
      <c r="E11" s="22">
        <v>80.84</v>
      </c>
      <c r="F11" s="23">
        <v>23</v>
      </c>
      <c r="G11" s="22">
        <f t="shared" si="0"/>
        <v>1859.32</v>
      </c>
      <c r="H11" s="24"/>
      <c r="I11" s="29"/>
      <c r="J11" s="19"/>
      <c r="K11" s="30"/>
    </row>
    <row r="12" s="9" customFormat="1" ht="80" customHeight="1" spans="1:11">
      <c r="A12" s="19">
        <f t="shared" si="1"/>
        <v>8</v>
      </c>
      <c r="B12" s="19" t="s">
        <v>265</v>
      </c>
      <c r="C12" s="20" t="s">
        <v>266</v>
      </c>
      <c r="D12" s="21" t="s">
        <v>129</v>
      </c>
      <c r="E12" s="22">
        <v>12.46</v>
      </c>
      <c r="F12" s="23">
        <v>24</v>
      </c>
      <c r="G12" s="22">
        <f t="shared" si="0"/>
        <v>299.04</v>
      </c>
      <c r="H12" s="24"/>
      <c r="I12" s="29"/>
      <c r="J12" s="19"/>
      <c r="K12" s="30"/>
    </row>
    <row r="13" s="9" customFormat="1" ht="80" customHeight="1" spans="1:11">
      <c r="A13" s="19">
        <f t="shared" si="1"/>
        <v>9</v>
      </c>
      <c r="B13" s="19" t="s">
        <v>267</v>
      </c>
      <c r="C13" s="20" t="s">
        <v>268</v>
      </c>
      <c r="D13" s="21" t="s">
        <v>129</v>
      </c>
      <c r="E13" s="22">
        <v>3.16</v>
      </c>
      <c r="F13" s="23">
        <v>35</v>
      </c>
      <c r="G13" s="22">
        <f t="shared" si="0"/>
        <v>110.6</v>
      </c>
      <c r="H13" s="24"/>
      <c r="I13" s="29"/>
      <c r="J13" s="19"/>
      <c r="K13" s="30"/>
    </row>
    <row r="14" s="9" customFormat="1" ht="80" customHeight="1" spans="1:11">
      <c r="A14" s="19">
        <f t="shared" si="1"/>
        <v>10</v>
      </c>
      <c r="B14" s="19" t="s">
        <v>269</v>
      </c>
      <c r="C14" s="20" t="s">
        <v>270</v>
      </c>
      <c r="D14" s="21" t="s">
        <v>129</v>
      </c>
      <c r="E14" s="22">
        <v>16.95</v>
      </c>
      <c r="F14" s="23">
        <v>40</v>
      </c>
      <c r="G14" s="22">
        <f t="shared" si="0"/>
        <v>678</v>
      </c>
      <c r="H14" s="24"/>
      <c r="I14" s="29"/>
      <c r="J14" s="19"/>
      <c r="K14" s="30"/>
    </row>
    <row r="15" s="9" customFormat="1" ht="80" customHeight="1" spans="1:11">
      <c r="A15" s="19">
        <f t="shared" si="1"/>
        <v>11</v>
      </c>
      <c r="B15" s="19" t="s">
        <v>271</v>
      </c>
      <c r="C15" s="20" t="s">
        <v>272</v>
      </c>
      <c r="D15" s="21" t="s">
        <v>129</v>
      </c>
      <c r="E15" s="22">
        <v>12.2</v>
      </c>
      <c r="F15" s="23">
        <v>47</v>
      </c>
      <c r="G15" s="22">
        <f t="shared" si="0"/>
        <v>573.4</v>
      </c>
      <c r="H15" s="24"/>
      <c r="I15" s="29"/>
      <c r="J15" s="19"/>
      <c r="K15" s="30"/>
    </row>
    <row r="16" s="9" customFormat="1" ht="52" customHeight="1" spans="1:11">
      <c r="A16" s="19">
        <f t="shared" si="1"/>
        <v>12</v>
      </c>
      <c r="B16" s="19" t="s">
        <v>273</v>
      </c>
      <c r="C16" s="20" t="s">
        <v>274</v>
      </c>
      <c r="D16" s="21" t="s">
        <v>173</v>
      </c>
      <c r="E16" s="22">
        <v>1</v>
      </c>
      <c r="F16" s="23">
        <v>308</v>
      </c>
      <c r="G16" s="22">
        <f t="shared" si="0"/>
        <v>308</v>
      </c>
      <c r="H16" s="24"/>
      <c r="I16" s="29"/>
      <c r="J16" s="29"/>
      <c r="K16" s="30"/>
    </row>
    <row r="17" s="9" customFormat="1" ht="52" customHeight="1" spans="1:11">
      <c r="A17" s="19">
        <f t="shared" si="1"/>
        <v>13</v>
      </c>
      <c r="B17" s="19" t="s">
        <v>275</v>
      </c>
      <c r="C17" s="20" t="s">
        <v>276</v>
      </c>
      <c r="D17" s="21" t="s">
        <v>173</v>
      </c>
      <c r="E17" s="22">
        <v>1</v>
      </c>
      <c r="F17" s="23">
        <v>205</v>
      </c>
      <c r="G17" s="22">
        <f t="shared" si="0"/>
        <v>205</v>
      </c>
      <c r="H17" s="24"/>
      <c r="I17" s="29"/>
      <c r="J17" s="29"/>
      <c r="K17" s="30"/>
    </row>
    <row r="18" s="9" customFormat="1" ht="52" customHeight="1" spans="1:11">
      <c r="A18" s="19">
        <f t="shared" si="1"/>
        <v>14</v>
      </c>
      <c r="B18" s="19" t="s">
        <v>277</v>
      </c>
      <c r="C18" s="20" t="s">
        <v>278</v>
      </c>
      <c r="D18" s="21" t="s">
        <v>173</v>
      </c>
      <c r="E18" s="22">
        <v>1</v>
      </c>
      <c r="F18" s="23">
        <v>283</v>
      </c>
      <c r="G18" s="22">
        <f t="shared" si="0"/>
        <v>283</v>
      </c>
      <c r="H18" s="24"/>
      <c r="I18" s="29"/>
      <c r="J18" s="29"/>
      <c r="K18" s="30"/>
    </row>
    <row r="19" s="9" customFormat="1" ht="52" customHeight="1" spans="1:11">
      <c r="A19" s="19">
        <f t="shared" si="1"/>
        <v>15</v>
      </c>
      <c r="B19" s="19" t="s">
        <v>279</v>
      </c>
      <c r="C19" s="20" t="s">
        <v>280</v>
      </c>
      <c r="D19" s="21" t="s">
        <v>173</v>
      </c>
      <c r="E19" s="22">
        <v>1</v>
      </c>
      <c r="F19" s="23">
        <v>80</v>
      </c>
      <c r="G19" s="22">
        <f t="shared" si="0"/>
        <v>80</v>
      </c>
      <c r="H19" s="24"/>
      <c r="I19" s="29"/>
      <c r="J19" s="29"/>
      <c r="K19" s="30"/>
    </row>
    <row r="20" s="9" customFormat="1" ht="52" customHeight="1" spans="1:11">
      <c r="A20" s="19">
        <f t="shared" si="1"/>
        <v>16</v>
      </c>
      <c r="B20" s="19" t="s">
        <v>281</v>
      </c>
      <c r="C20" s="20" t="s">
        <v>282</v>
      </c>
      <c r="D20" s="21" t="s">
        <v>173</v>
      </c>
      <c r="E20" s="22">
        <v>14</v>
      </c>
      <c r="F20" s="23">
        <v>75</v>
      </c>
      <c r="G20" s="22">
        <f t="shared" si="0"/>
        <v>1050</v>
      </c>
      <c r="H20" s="24"/>
      <c r="I20" s="29"/>
      <c r="J20" s="29"/>
      <c r="K20" s="30"/>
    </row>
    <row r="21" s="9" customFormat="1" ht="52" customHeight="1" spans="1:11">
      <c r="A21" s="19">
        <f t="shared" si="1"/>
        <v>17</v>
      </c>
      <c r="B21" s="19" t="s">
        <v>283</v>
      </c>
      <c r="C21" s="20" t="s">
        <v>284</v>
      </c>
      <c r="D21" s="21" t="s">
        <v>173</v>
      </c>
      <c r="E21" s="22">
        <v>1</v>
      </c>
      <c r="F21" s="23">
        <v>698</v>
      </c>
      <c r="G21" s="22">
        <f t="shared" si="0"/>
        <v>698</v>
      </c>
      <c r="H21" s="24"/>
      <c r="I21" s="29"/>
      <c r="J21" s="29"/>
      <c r="K21" s="30"/>
    </row>
    <row r="22" s="9" customFormat="1" ht="52" customHeight="1" spans="1:11">
      <c r="A22" s="19">
        <f t="shared" si="1"/>
        <v>18</v>
      </c>
      <c r="B22" s="19" t="s">
        <v>285</v>
      </c>
      <c r="C22" s="20" t="s">
        <v>286</v>
      </c>
      <c r="D22" s="21" t="s">
        <v>173</v>
      </c>
      <c r="E22" s="22">
        <v>1</v>
      </c>
      <c r="F22" s="23">
        <v>145</v>
      </c>
      <c r="G22" s="22">
        <f t="shared" si="0"/>
        <v>145</v>
      </c>
      <c r="H22" s="24"/>
      <c r="I22" s="29"/>
      <c r="J22" s="29"/>
      <c r="K22" s="30"/>
    </row>
    <row r="23" s="9" customFormat="1" ht="52" customHeight="1" spans="1:11">
      <c r="A23" s="19">
        <f t="shared" si="1"/>
        <v>19</v>
      </c>
      <c r="B23" s="19" t="s">
        <v>287</v>
      </c>
      <c r="C23" s="20" t="s">
        <v>288</v>
      </c>
      <c r="D23" s="21" t="s">
        <v>173</v>
      </c>
      <c r="E23" s="22">
        <v>6</v>
      </c>
      <c r="F23" s="23">
        <v>95</v>
      </c>
      <c r="G23" s="22">
        <f t="shared" si="0"/>
        <v>570</v>
      </c>
      <c r="H23" s="24"/>
      <c r="I23" s="29"/>
      <c r="J23" s="29"/>
      <c r="K23" s="30"/>
    </row>
    <row r="24" s="9" customFormat="1" ht="52" customHeight="1" spans="1:11">
      <c r="A24" s="19">
        <f t="shared" si="1"/>
        <v>20</v>
      </c>
      <c r="B24" s="19" t="s">
        <v>289</v>
      </c>
      <c r="C24" s="20" t="s">
        <v>290</v>
      </c>
      <c r="D24" s="21" t="s">
        <v>173</v>
      </c>
      <c r="E24" s="22">
        <v>1</v>
      </c>
      <c r="F24" s="23">
        <v>250</v>
      </c>
      <c r="G24" s="22">
        <f t="shared" si="0"/>
        <v>250</v>
      </c>
      <c r="H24" s="24"/>
      <c r="I24" s="29"/>
      <c r="J24" s="29"/>
      <c r="K24" s="30"/>
    </row>
    <row r="25" s="9" customFormat="1" ht="52" customHeight="1" spans="1:11">
      <c r="A25" s="19">
        <f t="shared" si="1"/>
        <v>21</v>
      </c>
      <c r="B25" s="19" t="s">
        <v>291</v>
      </c>
      <c r="C25" s="20" t="s">
        <v>292</v>
      </c>
      <c r="D25" s="21" t="s">
        <v>173</v>
      </c>
      <c r="E25" s="22">
        <v>1</v>
      </c>
      <c r="F25" s="23">
        <v>155</v>
      </c>
      <c r="G25" s="22">
        <f t="shared" si="0"/>
        <v>155</v>
      </c>
      <c r="H25" s="24"/>
      <c r="I25" s="29"/>
      <c r="J25" s="29"/>
      <c r="K25" s="30"/>
    </row>
    <row r="26" s="9" customFormat="1" ht="52" customHeight="1" spans="1:11">
      <c r="A26" s="19">
        <f t="shared" si="1"/>
        <v>22</v>
      </c>
      <c r="B26" s="19" t="s">
        <v>293</v>
      </c>
      <c r="C26" s="20" t="s">
        <v>294</v>
      </c>
      <c r="D26" s="21" t="s">
        <v>173</v>
      </c>
      <c r="E26" s="22">
        <v>6</v>
      </c>
      <c r="F26" s="23">
        <v>105</v>
      </c>
      <c r="G26" s="22">
        <f t="shared" si="0"/>
        <v>630</v>
      </c>
      <c r="H26" s="24"/>
      <c r="I26" s="29"/>
      <c r="J26" s="29"/>
      <c r="K26" s="30"/>
    </row>
    <row r="27" s="9" customFormat="1" ht="52" customHeight="1" spans="1:11">
      <c r="A27" s="19">
        <f t="shared" si="1"/>
        <v>23</v>
      </c>
      <c r="B27" s="19" t="s">
        <v>295</v>
      </c>
      <c r="C27" s="20" t="s">
        <v>296</v>
      </c>
      <c r="D27" s="21" t="s">
        <v>173</v>
      </c>
      <c r="E27" s="22">
        <v>1</v>
      </c>
      <c r="F27" s="23">
        <v>335</v>
      </c>
      <c r="G27" s="22">
        <f t="shared" si="0"/>
        <v>335</v>
      </c>
      <c r="H27" s="24"/>
      <c r="I27" s="29"/>
      <c r="J27" s="29"/>
      <c r="K27" s="30"/>
    </row>
    <row r="28" s="9" customFormat="1" ht="52" customHeight="1" spans="1:11">
      <c r="A28" s="19">
        <f t="shared" si="1"/>
        <v>24</v>
      </c>
      <c r="B28" s="19" t="s">
        <v>297</v>
      </c>
      <c r="C28" s="20" t="s">
        <v>298</v>
      </c>
      <c r="D28" s="21" t="s">
        <v>173</v>
      </c>
      <c r="E28" s="22">
        <v>1</v>
      </c>
      <c r="F28" s="23">
        <v>270</v>
      </c>
      <c r="G28" s="22">
        <f t="shared" si="0"/>
        <v>270</v>
      </c>
      <c r="H28" s="24"/>
      <c r="I28" s="29"/>
      <c r="J28" s="29"/>
      <c r="K28" s="30"/>
    </row>
    <row r="29" s="9" customFormat="1" ht="52" customHeight="1" spans="1:11">
      <c r="A29" s="19">
        <f t="shared" si="1"/>
        <v>25</v>
      </c>
      <c r="B29" s="19" t="s">
        <v>299</v>
      </c>
      <c r="C29" s="20" t="s">
        <v>300</v>
      </c>
      <c r="D29" s="21" t="s">
        <v>173</v>
      </c>
      <c r="E29" s="22">
        <v>1</v>
      </c>
      <c r="F29" s="23">
        <v>145</v>
      </c>
      <c r="G29" s="22">
        <f t="shared" si="0"/>
        <v>145</v>
      </c>
      <c r="H29" s="24"/>
      <c r="I29" s="29"/>
      <c r="J29" s="29"/>
      <c r="K29" s="30"/>
    </row>
    <row r="30" s="9" customFormat="1" ht="52" customHeight="1" spans="1:11">
      <c r="A30" s="19">
        <f t="shared" si="1"/>
        <v>26</v>
      </c>
      <c r="B30" s="19" t="s">
        <v>301</v>
      </c>
      <c r="C30" s="20" t="s">
        <v>302</v>
      </c>
      <c r="D30" s="21" t="s">
        <v>173</v>
      </c>
      <c r="E30" s="22">
        <v>6</v>
      </c>
      <c r="F30" s="23">
        <v>135</v>
      </c>
      <c r="G30" s="22">
        <f t="shared" si="0"/>
        <v>810</v>
      </c>
      <c r="H30" s="24"/>
      <c r="I30" s="29"/>
      <c r="J30" s="29"/>
      <c r="K30" s="30"/>
    </row>
    <row r="31" s="9" customFormat="1" ht="60" customHeight="1" spans="1:11">
      <c r="A31" s="19">
        <f t="shared" si="1"/>
        <v>27</v>
      </c>
      <c r="B31" s="19" t="s">
        <v>303</v>
      </c>
      <c r="C31" s="20" t="s">
        <v>304</v>
      </c>
      <c r="D31" s="21" t="s">
        <v>129</v>
      </c>
      <c r="E31" s="22">
        <v>27.9</v>
      </c>
      <c r="F31" s="23">
        <v>26.98</v>
      </c>
      <c r="G31" s="22">
        <f t="shared" si="0"/>
        <v>752.742</v>
      </c>
      <c r="H31" s="24"/>
      <c r="I31" s="29"/>
      <c r="J31" s="29"/>
      <c r="K31" s="30"/>
    </row>
    <row r="32" s="9" customFormat="1" ht="60" customHeight="1" spans="1:11">
      <c r="A32" s="19">
        <f t="shared" si="1"/>
        <v>28</v>
      </c>
      <c r="B32" s="19" t="s">
        <v>305</v>
      </c>
      <c r="C32" s="20" t="s">
        <v>306</v>
      </c>
      <c r="D32" s="21" t="s">
        <v>129</v>
      </c>
      <c r="E32" s="22">
        <v>49.8</v>
      </c>
      <c r="F32" s="23">
        <v>25.98</v>
      </c>
      <c r="G32" s="22">
        <f t="shared" si="0"/>
        <v>1293.804</v>
      </c>
      <c r="H32" s="24"/>
      <c r="I32" s="29"/>
      <c r="J32" s="29"/>
      <c r="K32" s="30"/>
    </row>
    <row r="33" s="9" customFormat="1" ht="60" customHeight="1" spans="1:11">
      <c r="A33" s="19">
        <f t="shared" si="1"/>
        <v>29</v>
      </c>
      <c r="B33" s="19" t="s">
        <v>307</v>
      </c>
      <c r="C33" s="20" t="s">
        <v>308</v>
      </c>
      <c r="D33" s="21" t="s">
        <v>129</v>
      </c>
      <c r="E33" s="22">
        <v>47.14</v>
      </c>
      <c r="F33" s="23">
        <v>55</v>
      </c>
      <c r="G33" s="22">
        <f t="shared" si="0"/>
        <v>2592.7</v>
      </c>
      <c r="H33" s="24"/>
      <c r="I33" s="29"/>
      <c r="J33" s="29"/>
      <c r="K33" s="30"/>
    </row>
    <row r="34" s="9" customFormat="1" ht="60" customHeight="1" spans="1:11">
      <c r="A34" s="19">
        <f t="shared" si="1"/>
        <v>30</v>
      </c>
      <c r="B34" s="19" t="s">
        <v>309</v>
      </c>
      <c r="C34" s="20" t="s">
        <v>310</v>
      </c>
      <c r="D34" s="21" t="s">
        <v>129</v>
      </c>
      <c r="E34" s="22">
        <v>76</v>
      </c>
      <c r="F34" s="23">
        <v>36</v>
      </c>
      <c r="G34" s="22">
        <f t="shared" si="0"/>
        <v>2736</v>
      </c>
      <c r="H34" s="24"/>
      <c r="I34" s="29"/>
      <c r="J34" s="29"/>
      <c r="K34" s="30"/>
    </row>
    <row r="35" s="9" customFormat="1" ht="60" customHeight="1" spans="1:11">
      <c r="A35" s="19">
        <f t="shared" si="1"/>
        <v>31</v>
      </c>
      <c r="B35" s="19" t="s">
        <v>311</v>
      </c>
      <c r="C35" s="20" t="s">
        <v>312</v>
      </c>
      <c r="D35" s="21" t="s">
        <v>129</v>
      </c>
      <c r="E35" s="22">
        <v>25.2</v>
      </c>
      <c r="F35" s="23">
        <v>30</v>
      </c>
      <c r="G35" s="22">
        <f t="shared" si="0"/>
        <v>756</v>
      </c>
      <c r="H35" s="24"/>
      <c r="I35" s="29"/>
      <c r="J35" s="29"/>
      <c r="K35" s="30"/>
    </row>
    <row r="36" s="9" customFormat="1" ht="60" customHeight="1" spans="1:11">
      <c r="A36" s="19">
        <f t="shared" si="1"/>
        <v>32</v>
      </c>
      <c r="B36" s="19" t="s">
        <v>313</v>
      </c>
      <c r="C36" s="20" t="s">
        <v>314</v>
      </c>
      <c r="D36" s="21" t="s">
        <v>129</v>
      </c>
      <c r="E36" s="22">
        <v>30.45</v>
      </c>
      <c r="F36" s="23">
        <v>43</v>
      </c>
      <c r="G36" s="22">
        <f t="shared" si="0"/>
        <v>1309.35</v>
      </c>
      <c r="H36" s="24"/>
      <c r="I36" s="29"/>
      <c r="J36" s="29"/>
      <c r="K36" s="30"/>
    </row>
    <row r="37" s="9" customFormat="1" ht="60" customHeight="1" spans="1:11">
      <c r="A37" s="19">
        <f t="shared" si="1"/>
        <v>33</v>
      </c>
      <c r="B37" s="19" t="s">
        <v>315</v>
      </c>
      <c r="C37" s="20" t="s">
        <v>316</v>
      </c>
      <c r="D37" s="21" t="s">
        <v>129</v>
      </c>
      <c r="E37" s="22">
        <v>42.4</v>
      </c>
      <c r="F37" s="23">
        <v>23.5</v>
      </c>
      <c r="G37" s="22">
        <f t="shared" ref="G37:G68" si="2">E37*F37</f>
        <v>996.4</v>
      </c>
      <c r="H37" s="24"/>
      <c r="I37" s="29"/>
      <c r="J37" s="29"/>
      <c r="K37" s="30"/>
    </row>
    <row r="38" s="9" customFormat="1" ht="60" customHeight="1" spans="1:11">
      <c r="A38" s="19">
        <f t="shared" si="1"/>
        <v>34</v>
      </c>
      <c r="B38" s="19" t="s">
        <v>317</v>
      </c>
      <c r="C38" s="20" t="s">
        <v>318</v>
      </c>
      <c r="D38" s="21" t="s">
        <v>129</v>
      </c>
      <c r="E38" s="22">
        <v>0.4</v>
      </c>
      <c r="F38" s="23">
        <v>120</v>
      </c>
      <c r="G38" s="22">
        <f t="shared" si="2"/>
        <v>48</v>
      </c>
      <c r="H38" s="24"/>
      <c r="I38" s="29"/>
      <c r="J38" s="29"/>
      <c r="K38" s="30"/>
    </row>
    <row r="39" s="9" customFormat="1" ht="60" customHeight="1" spans="1:11">
      <c r="A39" s="19">
        <f t="shared" si="1"/>
        <v>35</v>
      </c>
      <c r="B39" s="19" t="s">
        <v>319</v>
      </c>
      <c r="C39" s="20" t="s">
        <v>320</v>
      </c>
      <c r="D39" s="21" t="s">
        <v>129</v>
      </c>
      <c r="E39" s="22">
        <v>2</v>
      </c>
      <c r="F39" s="23">
        <v>88</v>
      </c>
      <c r="G39" s="22">
        <f t="shared" si="2"/>
        <v>176</v>
      </c>
      <c r="H39" s="24"/>
      <c r="I39" s="29"/>
      <c r="J39" s="29"/>
      <c r="K39" s="30"/>
    </row>
    <row r="40" s="9" customFormat="1" ht="60" customHeight="1" spans="1:11">
      <c r="A40" s="19">
        <f t="shared" si="1"/>
        <v>36</v>
      </c>
      <c r="B40" s="19" t="s">
        <v>321</v>
      </c>
      <c r="C40" s="20" t="s">
        <v>320</v>
      </c>
      <c r="D40" s="21" t="s">
        <v>129</v>
      </c>
      <c r="E40" s="22">
        <v>1.6</v>
      </c>
      <c r="F40" s="23">
        <v>144</v>
      </c>
      <c r="G40" s="22">
        <f t="shared" si="2"/>
        <v>230.4</v>
      </c>
      <c r="H40" s="24"/>
      <c r="I40" s="29"/>
      <c r="J40" s="29"/>
      <c r="K40" s="30"/>
    </row>
    <row r="41" s="9" customFormat="1" ht="60" customHeight="1" spans="1:11">
      <c r="A41" s="19">
        <f t="shared" si="1"/>
        <v>37</v>
      </c>
      <c r="B41" s="19" t="s">
        <v>322</v>
      </c>
      <c r="C41" s="20" t="s">
        <v>323</v>
      </c>
      <c r="D41" s="21" t="s">
        <v>129</v>
      </c>
      <c r="E41" s="22">
        <v>0.4</v>
      </c>
      <c r="F41" s="23">
        <v>69</v>
      </c>
      <c r="G41" s="22">
        <f t="shared" si="2"/>
        <v>27.6</v>
      </c>
      <c r="H41" s="24"/>
      <c r="I41" s="29"/>
      <c r="J41" s="29"/>
      <c r="K41" s="30"/>
    </row>
    <row r="42" s="9" customFormat="1" ht="60" customHeight="1" spans="1:11">
      <c r="A42" s="19">
        <f t="shared" si="1"/>
        <v>38</v>
      </c>
      <c r="B42" s="19" t="s">
        <v>324</v>
      </c>
      <c r="C42" s="20" t="s">
        <v>320</v>
      </c>
      <c r="D42" s="21" t="s">
        <v>129</v>
      </c>
      <c r="E42" s="22">
        <v>0.4</v>
      </c>
      <c r="F42" s="23">
        <v>59</v>
      </c>
      <c r="G42" s="22">
        <f t="shared" si="2"/>
        <v>23.6</v>
      </c>
      <c r="H42" s="24"/>
      <c r="I42" s="29"/>
      <c r="J42" s="29"/>
      <c r="K42" s="30"/>
    </row>
    <row r="43" s="9" customFormat="1" ht="60" customHeight="1" spans="1:11">
      <c r="A43" s="19">
        <f t="shared" si="1"/>
        <v>39</v>
      </c>
      <c r="B43" s="19" t="s">
        <v>325</v>
      </c>
      <c r="C43" s="20" t="s">
        <v>320</v>
      </c>
      <c r="D43" s="21" t="s">
        <v>129</v>
      </c>
      <c r="E43" s="22">
        <v>1.2</v>
      </c>
      <c r="F43" s="23">
        <v>48</v>
      </c>
      <c r="G43" s="22">
        <f t="shared" si="2"/>
        <v>57.6</v>
      </c>
      <c r="H43" s="24"/>
      <c r="I43" s="29"/>
      <c r="J43" s="29"/>
      <c r="K43" s="30"/>
    </row>
    <row r="44" s="9" customFormat="1" ht="60" customHeight="1" spans="1:11">
      <c r="A44" s="19">
        <f t="shared" si="1"/>
        <v>40</v>
      </c>
      <c r="B44" s="19" t="s">
        <v>326</v>
      </c>
      <c r="C44" s="20" t="s">
        <v>320</v>
      </c>
      <c r="D44" s="21" t="s">
        <v>129</v>
      </c>
      <c r="E44" s="22">
        <v>2.8</v>
      </c>
      <c r="F44" s="23">
        <v>27</v>
      </c>
      <c r="G44" s="22">
        <f t="shared" si="2"/>
        <v>75.6</v>
      </c>
      <c r="H44" s="24"/>
      <c r="I44" s="29"/>
      <c r="J44" s="29"/>
      <c r="K44" s="30"/>
    </row>
    <row r="45" s="9" customFormat="1" ht="60" customHeight="1" spans="1:11">
      <c r="A45" s="19">
        <f t="shared" si="1"/>
        <v>41</v>
      </c>
      <c r="B45" s="19" t="s">
        <v>327</v>
      </c>
      <c r="C45" s="20" t="s">
        <v>320</v>
      </c>
      <c r="D45" s="21" t="s">
        <v>129</v>
      </c>
      <c r="E45" s="22">
        <v>0.4</v>
      </c>
      <c r="F45" s="23">
        <v>33</v>
      </c>
      <c r="G45" s="22">
        <f t="shared" si="2"/>
        <v>13.2</v>
      </c>
      <c r="H45" s="24"/>
      <c r="I45" s="29"/>
      <c r="J45" s="29"/>
      <c r="K45" s="30"/>
    </row>
    <row r="46" s="9" customFormat="1" ht="60" customHeight="1" spans="1:11">
      <c r="A46" s="19">
        <f t="shared" si="1"/>
        <v>42</v>
      </c>
      <c r="B46" s="19" t="s">
        <v>328</v>
      </c>
      <c r="C46" s="20" t="s">
        <v>329</v>
      </c>
      <c r="D46" s="21" t="s">
        <v>173</v>
      </c>
      <c r="E46" s="22">
        <v>1</v>
      </c>
      <c r="F46" s="23">
        <v>400</v>
      </c>
      <c r="G46" s="22">
        <f t="shared" si="2"/>
        <v>400</v>
      </c>
      <c r="H46" s="24"/>
      <c r="I46" s="29"/>
      <c r="J46" s="29"/>
      <c r="K46" s="30"/>
    </row>
    <row r="47" s="9" customFormat="1" ht="60" customHeight="1" spans="1:11">
      <c r="A47" s="19">
        <f t="shared" si="1"/>
        <v>43</v>
      </c>
      <c r="B47" s="19" t="s">
        <v>330</v>
      </c>
      <c r="C47" s="20" t="s">
        <v>331</v>
      </c>
      <c r="D47" s="21" t="s">
        <v>173</v>
      </c>
      <c r="E47" s="22">
        <v>1</v>
      </c>
      <c r="F47" s="23">
        <v>150</v>
      </c>
      <c r="G47" s="22">
        <f t="shared" si="2"/>
        <v>150</v>
      </c>
      <c r="H47" s="24"/>
      <c r="I47" s="29"/>
      <c r="J47" s="29"/>
      <c r="K47" s="30"/>
    </row>
    <row r="48" s="9" customFormat="1" ht="60" customHeight="1" spans="1:11">
      <c r="A48" s="19">
        <f t="shared" si="1"/>
        <v>44</v>
      </c>
      <c r="B48" s="19" t="s">
        <v>332</v>
      </c>
      <c r="C48" s="20" t="s">
        <v>333</v>
      </c>
      <c r="D48" s="21" t="s">
        <v>173</v>
      </c>
      <c r="E48" s="22">
        <v>1</v>
      </c>
      <c r="F48" s="23">
        <v>5000</v>
      </c>
      <c r="G48" s="22">
        <f t="shared" si="2"/>
        <v>5000</v>
      </c>
      <c r="H48" s="24"/>
      <c r="I48" s="29"/>
      <c r="J48" s="29"/>
      <c r="K48" s="30"/>
    </row>
    <row r="49" s="9" customFormat="1" ht="60" customHeight="1" spans="1:11">
      <c r="A49" s="19">
        <f t="shared" si="1"/>
        <v>45</v>
      </c>
      <c r="B49" s="19" t="s">
        <v>334</v>
      </c>
      <c r="C49" s="20" t="s">
        <v>335</v>
      </c>
      <c r="D49" s="19" t="s">
        <v>173</v>
      </c>
      <c r="E49" s="22">
        <v>22</v>
      </c>
      <c r="F49" s="23">
        <v>75</v>
      </c>
      <c r="G49" s="22">
        <f t="shared" si="2"/>
        <v>1650</v>
      </c>
      <c r="H49" s="24"/>
      <c r="I49" s="29"/>
      <c r="J49" s="29"/>
      <c r="K49" s="30"/>
    </row>
    <row r="50" s="9" customFormat="1" ht="60" customHeight="1" spans="1:11">
      <c r="A50" s="19">
        <f t="shared" si="1"/>
        <v>46</v>
      </c>
      <c r="B50" s="19" t="s">
        <v>334</v>
      </c>
      <c r="C50" s="20" t="s">
        <v>336</v>
      </c>
      <c r="D50" s="19" t="s">
        <v>173</v>
      </c>
      <c r="E50" s="22">
        <v>4</v>
      </c>
      <c r="F50" s="23">
        <v>100</v>
      </c>
      <c r="G50" s="22">
        <f t="shared" si="2"/>
        <v>400</v>
      </c>
      <c r="H50" s="24"/>
      <c r="I50" s="29"/>
      <c r="J50" s="29"/>
      <c r="K50" s="30"/>
    </row>
    <row r="51" s="9" customFormat="1" ht="60" customHeight="1" spans="1:11">
      <c r="A51" s="19">
        <f t="shared" si="1"/>
        <v>47</v>
      </c>
      <c r="B51" s="19" t="s">
        <v>337</v>
      </c>
      <c r="C51" s="20" t="s">
        <v>338</v>
      </c>
      <c r="D51" s="19" t="s">
        <v>173</v>
      </c>
      <c r="E51" s="22">
        <v>8</v>
      </c>
      <c r="F51" s="23">
        <v>30</v>
      </c>
      <c r="G51" s="22">
        <f t="shared" si="2"/>
        <v>240</v>
      </c>
      <c r="H51" s="24"/>
      <c r="I51" s="29"/>
      <c r="J51" s="29"/>
      <c r="K51" s="30"/>
    </row>
    <row r="52" s="9" customFormat="1" ht="60" customHeight="1" spans="1:11">
      <c r="A52" s="19">
        <f t="shared" si="1"/>
        <v>48</v>
      </c>
      <c r="B52" s="19" t="s">
        <v>339</v>
      </c>
      <c r="C52" s="20" t="s">
        <v>338</v>
      </c>
      <c r="D52" s="19" t="s">
        <v>173</v>
      </c>
      <c r="E52" s="22">
        <v>2</v>
      </c>
      <c r="F52" s="23">
        <v>60</v>
      </c>
      <c r="G52" s="22">
        <f t="shared" si="2"/>
        <v>120</v>
      </c>
      <c r="H52" s="24"/>
      <c r="I52" s="29"/>
      <c r="J52" s="29"/>
      <c r="K52" s="30"/>
    </row>
    <row r="53" s="9" customFormat="1" ht="76" customHeight="1" spans="1:11">
      <c r="A53" s="19">
        <f t="shared" si="1"/>
        <v>49</v>
      </c>
      <c r="B53" s="19" t="s">
        <v>340</v>
      </c>
      <c r="C53" s="20" t="s">
        <v>341</v>
      </c>
      <c r="D53" s="19" t="s">
        <v>173</v>
      </c>
      <c r="E53" s="22">
        <v>1</v>
      </c>
      <c r="F53" s="23">
        <v>8000</v>
      </c>
      <c r="G53" s="22">
        <f t="shared" si="2"/>
        <v>8000</v>
      </c>
      <c r="H53" s="24"/>
      <c r="I53" s="29"/>
      <c r="J53" s="29"/>
      <c r="K53" s="30"/>
    </row>
    <row r="54" s="9" customFormat="1" spans="1:11">
      <c r="A54" s="18" t="s">
        <v>342</v>
      </c>
      <c r="B54" s="19"/>
      <c r="C54" s="25"/>
      <c r="D54" s="19"/>
      <c r="E54" s="22"/>
      <c r="F54" s="22"/>
      <c r="G54" s="22"/>
      <c r="H54" s="24"/>
      <c r="I54" s="16"/>
      <c r="J54" s="16"/>
      <c r="K54" s="30"/>
    </row>
    <row r="55" s="9" customFormat="1" ht="95" customHeight="1" spans="1:11">
      <c r="A55" s="19">
        <f>A53+1</f>
        <v>50</v>
      </c>
      <c r="B55" s="19" t="s">
        <v>343</v>
      </c>
      <c r="C55" s="25" t="s">
        <v>344</v>
      </c>
      <c r="D55" s="19" t="s">
        <v>180</v>
      </c>
      <c r="E55" s="22">
        <v>17</v>
      </c>
      <c r="F55" s="26">
        <v>580.8</v>
      </c>
      <c r="G55" s="22">
        <f t="shared" si="2"/>
        <v>9873.6</v>
      </c>
      <c r="H55" s="27"/>
      <c r="I55" s="27"/>
      <c r="J55" s="16"/>
      <c r="K55" s="30"/>
    </row>
    <row r="56" s="9" customFormat="1" ht="95" customHeight="1" spans="1:11">
      <c r="A56" s="19">
        <f>A55+1</f>
        <v>51</v>
      </c>
      <c r="B56" s="19" t="s">
        <v>345</v>
      </c>
      <c r="C56" s="25" t="s">
        <v>346</v>
      </c>
      <c r="D56" s="19" t="s">
        <v>180</v>
      </c>
      <c r="E56" s="22">
        <v>6</v>
      </c>
      <c r="F56" s="26">
        <v>815.1</v>
      </c>
      <c r="G56" s="22">
        <f t="shared" si="2"/>
        <v>4890.6</v>
      </c>
      <c r="H56" s="27"/>
      <c r="I56" s="27"/>
      <c r="J56" s="16"/>
      <c r="K56" s="30"/>
    </row>
    <row r="57" s="9" customFormat="1" ht="95" customHeight="1" spans="1:11">
      <c r="A57" s="19">
        <f t="shared" ref="A57:A66" si="3">A56+1</f>
        <v>52</v>
      </c>
      <c r="B57" s="19" t="s">
        <v>347</v>
      </c>
      <c r="C57" s="25" t="s">
        <v>348</v>
      </c>
      <c r="D57" s="19" t="s">
        <v>180</v>
      </c>
      <c r="E57" s="22">
        <v>1</v>
      </c>
      <c r="F57" s="26">
        <v>727.1</v>
      </c>
      <c r="G57" s="22">
        <f t="shared" si="2"/>
        <v>727.1</v>
      </c>
      <c r="H57" s="27"/>
      <c r="I57" s="27"/>
      <c r="J57" s="16"/>
      <c r="K57" s="30"/>
    </row>
    <row r="58" s="9" customFormat="1" ht="95" customHeight="1" spans="1:11">
      <c r="A58" s="19">
        <f t="shared" si="3"/>
        <v>53</v>
      </c>
      <c r="B58" s="19" t="s">
        <v>349</v>
      </c>
      <c r="C58" s="25" t="s">
        <v>350</v>
      </c>
      <c r="D58" s="19" t="s">
        <v>180</v>
      </c>
      <c r="E58" s="22">
        <v>7</v>
      </c>
      <c r="F58" s="26">
        <v>840.4</v>
      </c>
      <c r="G58" s="22">
        <f t="shared" si="2"/>
        <v>5882.8</v>
      </c>
      <c r="H58" s="27"/>
      <c r="I58" s="27"/>
      <c r="J58" s="16"/>
      <c r="K58" s="30"/>
    </row>
    <row r="59" s="9" customFormat="1" ht="95" customHeight="1" spans="1:11">
      <c r="A59" s="19">
        <f t="shared" si="3"/>
        <v>54</v>
      </c>
      <c r="B59" s="19" t="s">
        <v>351</v>
      </c>
      <c r="C59" s="25" t="s">
        <v>352</v>
      </c>
      <c r="D59" s="19" t="s">
        <v>180</v>
      </c>
      <c r="E59" s="22">
        <v>7</v>
      </c>
      <c r="F59" s="26">
        <v>1124.2</v>
      </c>
      <c r="G59" s="22">
        <f t="shared" si="2"/>
        <v>7869.4</v>
      </c>
      <c r="H59" s="27"/>
      <c r="I59" s="27"/>
      <c r="J59" s="16"/>
      <c r="K59" s="30"/>
    </row>
    <row r="60" s="9" customFormat="1" ht="95" customHeight="1" spans="1:11">
      <c r="A60" s="19">
        <f t="shared" si="3"/>
        <v>55</v>
      </c>
      <c r="B60" s="19" t="s">
        <v>353</v>
      </c>
      <c r="C60" s="25" t="s">
        <v>354</v>
      </c>
      <c r="D60" s="19" t="s">
        <v>180</v>
      </c>
      <c r="E60" s="22">
        <v>1</v>
      </c>
      <c r="F60" s="26">
        <v>727.1</v>
      </c>
      <c r="G60" s="22">
        <f t="shared" si="2"/>
        <v>727.1</v>
      </c>
      <c r="H60" s="27"/>
      <c r="I60" s="27"/>
      <c r="J60" s="16"/>
      <c r="K60" s="30"/>
    </row>
    <row r="61" s="9" customFormat="1" ht="95" customHeight="1" spans="1:11">
      <c r="A61" s="19">
        <f t="shared" si="3"/>
        <v>56</v>
      </c>
      <c r="B61" s="19" t="s">
        <v>355</v>
      </c>
      <c r="C61" s="25" t="s">
        <v>356</v>
      </c>
      <c r="D61" s="19" t="s">
        <v>180</v>
      </c>
      <c r="E61" s="22">
        <v>1</v>
      </c>
      <c r="F61" s="26">
        <v>968</v>
      </c>
      <c r="G61" s="22">
        <f t="shared" si="2"/>
        <v>968</v>
      </c>
      <c r="H61" s="27"/>
      <c r="I61" s="27"/>
      <c r="J61" s="16"/>
      <c r="K61" s="30"/>
    </row>
    <row r="62" s="9" customFormat="1" ht="95" customHeight="1" spans="1:11">
      <c r="A62" s="19">
        <f t="shared" si="3"/>
        <v>57</v>
      </c>
      <c r="B62" s="19" t="s">
        <v>357</v>
      </c>
      <c r="C62" s="25" t="s">
        <v>358</v>
      </c>
      <c r="D62" s="19" t="s">
        <v>180</v>
      </c>
      <c r="E62" s="22">
        <v>1</v>
      </c>
      <c r="F62" s="26">
        <v>786.5</v>
      </c>
      <c r="G62" s="22">
        <f t="shared" si="2"/>
        <v>786.5</v>
      </c>
      <c r="H62" s="27"/>
      <c r="I62" s="27"/>
      <c r="J62" s="16"/>
      <c r="K62" s="30"/>
    </row>
    <row r="63" s="9" customFormat="1" ht="95" customHeight="1" spans="1:11">
      <c r="A63" s="19">
        <f t="shared" si="3"/>
        <v>58</v>
      </c>
      <c r="B63" s="19" t="s">
        <v>359</v>
      </c>
      <c r="C63" s="25" t="s">
        <v>360</v>
      </c>
      <c r="D63" s="19" t="s">
        <v>180</v>
      </c>
      <c r="E63" s="22">
        <v>1</v>
      </c>
      <c r="F63" s="26">
        <v>346.5</v>
      </c>
      <c r="G63" s="22">
        <f t="shared" si="2"/>
        <v>346.5</v>
      </c>
      <c r="H63" s="27"/>
      <c r="I63" s="27"/>
      <c r="J63" s="16"/>
      <c r="K63" s="30"/>
    </row>
    <row r="64" s="9" customFormat="1" ht="95" customHeight="1" spans="1:11">
      <c r="A64" s="19">
        <f t="shared" si="3"/>
        <v>59</v>
      </c>
      <c r="B64" s="19" t="s">
        <v>361</v>
      </c>
      <c r="C64" s="25" t="s">
        <v>362</v>
      </c>
      <c r="D64" s="19" t="s">
        <v>180</v>
      </c>
      <c r="E64" s="22">
        <v>1</v>
      </c>
      <c r="F64" s="26">
        <v>63</v>
      </c>
      <c r="G64" s="22">
        <f t="shared" si="2"/>
        <v>63</v>
      </c>
      <c r="H64" s="24"/>
      <c r="I64" s="27"/>
      <c r="J64" s="16"/>
      <c r="K64" s="30"/>
    </row>
    <row r="65" s="9" customFormat="1" ht="95" customHeight="1" spans="1:11">
      <c r="A65" s="19">
        <f t="shared" si="3"/>
        <v>60</v>
      </c>
      <c r="B65" s="19" t="s">
        <v>363</v>
      </c>
      <c r="C65" s="25" t="s">
        <v>364</v>
      </c>
      <c r="D65" s="19" t="s">
        <v>180</v>
      </c>
      <c r="E65" s="22">
        <v>4</v>
      </c>
      <c r="F65" s="26">
        <v>30</v>
      </c>
      <c r="G65" s="22">
        <f t="shared" si="2"/>
        <v>120</v>
      </c>
      <c r="H65" s="24"/>
      <c r="I65" s="27"/>
      <c r="J65" s="16"/>
      <c r="K65" s="30"/>
    </row>
    <row r="66" s="9" customFormat="1" ht="95" customHeight="1" spans="1:11">
      <c r="A66" s="19">
        <f t="shared" si="3"/>
        <v>61</v>
      </c>
      <c r="B66" s="19" t="s">
        <v>365</v>
      </c>
      <c r="C66" s="25" t="s">
        <v>366</v>
      </c>
      <c r="D66" s="19" t="s">
        <v>180</v>
      </c>
      <c r="E66" s="22">
        <v>4</v>
      </c>
      <c r="F66" s="26">
        <v>60</v>
      </c>
      <c r="G66" s="22">
        <f t="shared" si="2"/>
        <v>240</v>
      </c>
      <c r="H66" s="24"/>
      <c r="I66" s="27"/>
      <c r="J66" s="16"/>
      <c r="K66" s="30"/>
    </row>
    <row r="67" s="10" customFormat="1" ht="13.5" spans="1:10">
      <c r="A67" s="18" t="s">
        <v>367</v>
      </c>
      <c r="B67" s="31"/>
      <c r="C67" s="31"/>
      <c r="D67" s="31"/>
      <c r="E67" s="32"/>
      <c r="F67" s="32"/>
      <c r="G67" s="22">
        <f t="shared" si="2"/>
        <v>0</v>
      </c>
      <c r="H67" s="31"/>
      <c r="I67" s="31"/>
      <c r="J67" s="31"/>
    </row>
    <row r="68" s="10" customFormat="1" ht="208" customHeight="1" spans="1:10">
      <c r="A68" s="19">
        <f>A66+1</f>
        <v>62</v>
      </c>
      <c r="B68" s="19" t="s">
        <v>368</v>
      </c>
      <c r="C68" s="20" t="s">
        <v>369</v>
      </c>
      <c r="D68" s="19" t="s">
        <v>370</v>
      </c>
      <c r="E68" s="22">
        <v>9.3244</v>
      </c>
      <c r="F68" s="23">
        <v>450</v>
      </c>
      <c r="G68" s="22">
        <f t="shared" si="2"/>
        <v>4195.98</v>
      </c>
      <c r="H68" s="31"/>
      <c r="I68" s="31"/>
      <c r="J68" s="29"/>
    </row>
    <row r="69" s="10" customFormat="1" ht="59" customHeight="1" spans="1:10">
      <c r="A69" s="19">
        <f>A68+1</f>
        <v>63</v>
      </c>
      <c r="B69" s="19" t="s">
        <v>371</v>
      </c>
      <c r="C69" s="20" t="s">
        <v>372</v>
      </c>
      <c r="D69" s="19" t="s">
        <v>173</v>
      </c>
      <c r="E69" s="22">
        <v>1</v>
      </c>
      <c r="F69" s="23">
        <v>250</v>
      </c>
      <c r="G69" s="22">
        <f t="shared" ref="G69:G100" si="4">E69*F69</f>
        <v>250</v>
      </c>
      <c r="H69" s="31"/>
      <c r="I69" s="31"/>
      <c r="J69" s="29"/>
    </row>
    <row r="70" s="10" customFormat="1" ht="59" customHeight="1" spans="1:10">
      <c r="A70" s="19">
        <f t="shared" ref="A70:A94" si="5">A69+1</f>
        <v>64</v>
      </c>
      <c r="B70" s="19" t="s">
        <v>373</v>
      </c>
      <c r="C70" s="20" t="s">
        <v>374</v>
      </c>
      <c r="D70" s="19" t="s">
        <v>173</v>
      </c>
      <c r="E70" s="22">
        <v>2</v>
      </c>
      <c r="F70" s="23">
        <v>350</v>
      </c>
      <c r="G70" s="22">
        <f t="shared" si="4"/>
        <v>700</v>
      </c>
      <c r="H70" s="31"/>
      <c r="I70" s="31"/>
      <c r="J70" s="29"/>
    </row>
    <row r="71" ht="59" customHeight="1" spans="1:10">
      <c r="A71" s="19">
        <f t="shared" si="5"/>
        <v>65</v>
      </c>
      <c r="B71" s="19" t="s">
        <v>375</v>
      </c>
      <c r="C71" s="20" t="s">
        <v>376</v>
      </c>
      <c r="D71" s="19" t="s">
        <v>173</v>
      </c>
      <c r="E71" s="22">
        <v>1</v>
      </c>
      <c r="F71" s="23">
        <v>200</v>
      </c>
      <c r="G71" s="22">
        <f t="shared" si="4"/>
        <v>200</v>
      </c>
      <c r="H71" s="29"/>
      <c r="I71" s="29"/>
      <c r="J71" s="29"/>
    </row>
    <row r="72" ht="59" customHeight="1" spans="1:10">
      <c r="A72" s="19">
        <f t="shared" si="5"/>
        <v>66</v>
      </c>
      <c r="B72" s="19" t="s">
        <v>375</v>
      </c>
      <c r="C72" s="20" t="s">
        <v>377</v>
      </c>
      <c r="D72" s="19" t="s">
        <v>173</v>
      </c>
      <c r="E72" s="22">
        <v>1</v>
      </c>
      <c r="F72" s="23">
        <v>350</v>
      </c>
      <c r="G72" s="22">
        <f t="shared" si="4"/>
        <v>350</v>
      </c>
      <c r="H72" s="29"/>
      <c r="I72" s="29"/>
      <c r="J72" s="29"/>
    </row>
    <row r="73" ht="59" customHeight="1" spans="1:10">
      <c r="A73" s="19">
        <f t="shared" si="5"/>
        <v>67</v>
      </c>
      <c r="B73" s="19" t="s">
        <v>375</v>
      </c>
      <c r="C73" s="20" t="s">
        <v>378</v>
      </c>
      <c r="D73" s="19" t="s">
        <v>173</v>
      </c>
      <c r="E73" s="22">
        <v>2</v>
      </c>
      <c r="F73" s="23">
        <v>500</v>
      </c>
      <c r="G73" s="22">
        <f t="shared" si="4"/>
        <v>1000</v>
      </c>
      <c r="H73" s="29"/>
      <c r="I73" s="29"/>
      <c r="J73" s="29"/>
    </row>
    <row r="74" ht="59" customHeight="1" spans="1:10">
      <c r="A74" s="19">
        <f t="shared" si="5"/>
        <v>68</v>
      </c>
      <c r="B74" s="19" t="s">
        <v>375</v>
      </c>
      <c r="C74" s="20" t="s">
        <v>379</v>
      </c>
      <c r="D74" s="19" t="s">
        <v>173</v>
      </c>
      <c r="E74" s="22">
        <v>8</v>
      </c>
      <c r="F74" s="23">
        <v>650</v>
      </c>
      <c r="G74" s="22">
        <f t="shared" si="4"/>
        <v>5200</v>
      </c>
      <c r="H74" s="29"/>
      <c r="I74" s="29"/>
      <c r="J74" s="29"/>
    </row>
    <row r="75" ht="109" customHeight="1" spans="1:10">
      <c r="A75" s="19">
        <f t="shared" si="5"/>
        <v>69</v>
      </c>
      <c r="B75" s="19" t="s">
        <v>380</v>
      </c>
      <c r="C75" s="33" t="s">
        <v>381</v>
      </c>
      <c r="D75" s="19" t="s">
        <v>129</v>
      </c>
      <c r="E75" s="22">
        <v>2.67</v>
      </c>
      <c r="F75" s="23">
        <v>172.8</v>
      </c>
      <c r="G75" s="22">
        <f t="shared" si="4"/>
        <v>461.376</v>
      </c>
      <c r="H75" s="29"/>
      <c r="I75" s="29"/>
      <c r="J75" s="29"/>
    </row>
    <row r="76" ht="109" customHeight="1" spans="1:10">
      <c r="A76" s="19">
        <f t="shared" si="5"/>
        <v>70</v>
      </c>
      <c r="B76" s="19" t="s">
        <v>382</v>
      </c>
      <c r="C76" s="33" t="s">
        <v>381</v>
      </c>
      <c r="D76" s="19" t="s">
        <v>129</v>
      </c>
      <c r="E76" s="22">
        <v>6.6</v>
      </c>
      <c r="F76" s="23">
        <v>266</v>
      </c>
      <c r="G76" s="22">
        <f t="shared" si="4"/>
        <v>1755.6</v>
      </c>
      <c r="H76" s="29"/>
      <c r="I76" s="29"/>
      <c r="J76" s="29"/>
    </row>
    <row r="77" s="9" customFormat="1" ht="109" customHeight="1" spans="1:11">
      <c r="A77" s="19">
        <f t="shared" si="5"/>
        <v>71</v>
      </c>
      <c r="B77" s="19" t="s">
        <v>383</v>
      </c>
      <c r="C77" s="33" t="s">
        <v>381</v>
      </c>
      <c r="D77" s="19" t="s">
        <v>129</v>
      </c>
      <c r="E77" s="22">
        <v>3.2</v>
      </c>
      <c r="F77" s="23">
        <v>483</v>
      </c>
      <c r="G77" s="22">
        <f t="shared" si="4"/>
        <v>1545.6</v>
      </c>
      <c r="H77" s="24"/>
      <c r="I77" s="16"/>
      <c r="J77" s="29"/>
      <c r="K77" s="30"/>
    </row>
    <row r="78" s="9" customFormat="1" ht="109" customHeight="1" spans="1:11">
      <c r="A78" s="19">
        <f t="shared" si="5"/>
        <v>72</v>
      </c>
      <c r="B78" s="19" t="s">
        <v>384</v>
      </c>
      <c r="C78" s="33" t="s">
        <v>381</v>
      </c>
      <c r="D78" s="19" t="s">
        <v>129</v>
      </c>
      <c r="E78" s="22">
        <v>3.5</v>
      </c>
      <c r="F78" s="23">
        <v>515.2</v>
      </c>
      <c r="G78" s="22">
        <f t="shared" si="4"/>
        <v>1803.2</v>
      </c>
      <c r="H78" s="24"/>
      <c r="I78" s="16"/>
      <c r="J78" s="29"/>
      <c r="K78" s="30"/>
    </row>
    <row r="79" ht="109" customHeight="1" spans="1:10">
      <c r="A79" s="19">
        <f t="shared" si="5"/>
        <v>73</v>
      </c>
      <c r="B79" s="19" t="s">
        <v>385</v>
      </c>
      <c r="C79" s="33" t="s">
        <v>381</v>
      </c>
      <c r="D79" s="19" t="s">
        <v>129</v>
      </c>
      <c r="E79" s="22">
        <v>3.3</v>
      </c>
      <c r="F79" s="23">
        <v>607.2</v>
      </c>
      <c r="G79" s="22">
        <f t="shared" si="4"/>
        <v>2003.76</v>
      </c>
      <c r="H79" s="29"/>
      <c r="I79" s="29"/>
      <c r="J79" s="29"/>
    </row>
    <row r="80" ht="109" customHeight="1" spans="1:10">
      <c r="A80" s="19">
        <f t="shared" si="5"/>
        <v>74</v>
      </c>
      <c r="B80" s="19" t="s">
        <v>386</v>
      </c>
      <c r="C80" s="33" t="s">
        <v>381</v>
      </c>
      <c r="D80" s="19" t="s">
        <v>129</v>
      </c>
      <c r="E80" s="22">
        <v>1.92</v>
      </c>
      <c r="F80" s="23">
        <v>644</v>
      </c>
      <c r="G80" s="22">
        <f t="shared" si="4"/>
        <v>1236.48</v>
      </c>
      <c r="H80" s="29"/>
      <c r="I80" s="29"/>
      <c r="J80" s="29"/>
    </row>
    <row r="81" s="9" customFormat="1" ht="109" customHeight="1" spans="1:11">
      <c r="A81" s="19">
        <f t="shared" si="5"/>
        <v>75</v>
      </c>
      <c r="B81" s="19" t="s">
        <v>387</v>
      </c>
      <c r="C81" s="33" t="s">
        <v>381</v>
      </c>
      <c r="D81" s="19" t="s">
        <v>129</v>
      </c>
      <c r="E81" s="22">
        <v>2.75</v>
      </c>
      <c r="F81" s="23">
        <v>598</v>
      </c>
      <c r="G81" s="22">
        <f t="shared" si="4"/>
        <v>1644.5</v>
      </c>
      <c r="H81" s="24"/>
      <c r="I81" s="16"/>
      <c r="J81" s="29"/>
      <c r="K81" s="30"/>
    </row>
    <row r="82" ht="109" customHeight="1" spans="1:10">
      <c r="A82" s="19">
        <f t="shared" si="5"/>
        <v>76</v>
      </c>
      <c r="B82" s="19" t="s">
        <v>382</v>
      </c>
      <c r="C82" s="33" t="s">
        <v>381</v>
      </c>
      <c r="D82" s="19" t="s">
        <v>129</v>
      </c>
      <c r="E82" s="22">
        <v>1</v>
      </c>
      <c r="F82" s="23">
        <v>322</v>
      </c>
      <c r="G82" s="22">
        <f t="shared" si="4"/>
        <v>322</v>
      </c>
      <c r="H82" s="29"/>
      <c r="I82" s="29"/>
      <c r="J82" s="29"/>
    </row>
    <row r="83" ht="109" customHeight="1" spans="1:10">
      <c r="A83" s="19">
        <f t="shared" si="5"/>
        <v>77</v>
      </c>
      <c r="B83" s="19" t="s">
        <v>388</v>
      </c>
      <c r="C83" s="33" t="s">
        <v>381</v>
      </c>
      <c r="D83" s="19" t="s">
        <v>129</v>
      </c>
      <c r="E83" s="22">
        <v>6.9</v>
      </c>
      <c r="F83" s="23">
        <v>187.2</v>
      </c>
      <c r="G83" s="22">
        <f t="shared" si="4"/>
        <v>1291.68</v>
      </c>
      <c r="H83" s="29"/>
      <c r="I83" s="29"/>
      <c r="J83" s="29"/>
    </row>
    <row r="84" s="9" customFormat="1" ht="109" customHeight="1" spans="1:11">
      <c r="A84" s="19">
        <f t="shared" si="5"/>
        <v>78</v>
      </c>
      <c r="B84" s="19" t="s">
        <v>389</v>
      </c>
      <c r="C84" s="33" t="s">
        <v>381</v>
      </c>
      <c r="D84" s="19" t="s">
        <v>129</v>
      </c>
      <c r="E84" s="22">
        <v>0.76</v>
      </c>
      <c r="F84" s="23">
        <v>86.4</v>
      </c>
      <c r="G84" s="22">
        <f t="shared" si="4"/>
        <v>65.664</v>
      </c>
      <c r="H84" s="24"/>
      <c r="I84" s="16"/>
      <c r="J84" s="29"/>
      <c r="K84" s="30"/>
    </row>
    <row r="85" s="9" customFormat="1" ht="109" customHeight="1" spans="1:11">
      <c r="A85" s="19">
        <f t="shared" si="5"/>
        <v>79</v>
      </c>
      <c r="B85" s="19" t="s">
        <v>390</v>
      </c>
      <c r="C85" s="33" t="s">
        <v>381</v>
      </c>
      <c r="D85" s="19" t="s">
        <v>129</v>
      </c>
      <c r="E85" s="22">
        <v>1.05</v>
      </c>
      <c r="F85" s="23">
        <v>147.6</v>
      </c>
      <c r="G85" s="22">
        <f t="shared" si="4"/>
        <v>154.98</v>
      </c>
      <c r="H85" s="24"/>
      <c r="I85" s="16"/>
      <c r="J85" s="29"/>
      <c r="K85" s="30"/>
    </row>
    <row r="86" s="9" customFormat="1" ht="128" customHeight="1" spans="1:11">
      <c r="A86" s="19">
        <f t="shared" si="5"/>
        <v>80</v>
      </c>
      <c r="B86" s="19" t="s">
        <v>391</v>
      </c>
      <c r="C86" s="25" t="s">
        <v>392</v>
      </c>
      <c r="D86" s="19" t="s">
        <v>173</v>
      </c>
      <c r="E86" s="22">
        <v>1</v>
      </c>
      <c r="F86" s="23">
        <v>191.88</v>
      </c>
      <c r="G86" s="22">
        <f t="shared" si="4"/>
        <v>191.88</v>
      </c>
      <c r="H86" s="24"/>
      <c r="I86" s="16"/>
      <c r="J86" s="29"/>
      <c r="K86" s="30"/>
    </row>
    <row r="87" s="9" customFormat="1" ht="133" customHeight="1" spans="1:11">
      <c r="A87" s="19">
        <f t="shared" si="5"/>
        <v>81</v>
      </c>
      <c r="B87" s="19" t="s">
        <v>393</v>
      </c>
      <c r="C87" s="25" t="s">
        <v>394</v>
      </c>
      <c r="D87" s="19" t="s">
        <v>173</v>
      </c>
      <c r="E87" s="22">
        <v>1</v>
      </c>
      <c r="F87" s="23">
        <v>283.32</v>
      </c>
      <c r="G87" s="22">
        <f t="shared" si="4"/>
        <v>283.32</v>
      </c>
      <c r="H87" s="24"/>
      <c r="I87" s="16"/>
      <c r="J87" s="29"/>
      <c r="K87" s="30"/>
    </row>
    <row r="88" s="9" customFormat="1" ht="125" customHeight="1" spans="1:11">
      <c r="A88" s="19">
        <f t="shared" si="5"/>
        <v>82</v>
      </c>
      <c r="B88" s="19" t="s">
        <v>395</v>
      </c>
      <c r="C88" s="25" t="s">
        <v>396</v>
      </c>
      <c r="D88" s="19" t="s">
        <v>173</v>
      </c>
      <c r="E88" s="22">
        <v>1</v>
      </c>
      <c r="F88" s="23">
        <v>321.75</v>
      </c>
      <c r="G88" s="22">
        <f t="shared" si="4"/>
        <v>321.75</v>
      </c>
      <c r="H88" s="24"/>
      <c r="I88" s="16"/>
      <c r="J88" s="29"/>
      <c r="K88" s="30"/>
    </row>
    <row r="89" s="9" customFormat="1" ht="125" customHeight="1" spans="1:11">
      <c r="A89" s="19">
        <f t="shared" si="5"/>
        <v>83</v>
      </c>
      <c r="B89" s="19" t="s">
        <v>397</v>
      </c>
      <c r="C89" s="25" t="s">
        <v>398</v>
      </c>
      <c r="D89" s="19" t="s">
        <v>173</v>
      </c>
      <c r="E89" s="22">
        <v>1</v>
      </c>
      <c r="F89" s="23">
        <v>283.032</v>
      </c>
      <c r="G89" s="22">
        <f t="shared" si="4"/>
        <v>283.032</v>
      </c>
      <c r="H89" s="24"/>
      <c r="I89" s="16"/>
      <c r="J89" s="29"/>
      <c r="K89" s="30"/>
    </row>
    <row r="90" s="9" customFormat="1" ht="125" customHeight="1" spans="1:11">
      <c r="A90" s="19">
        <f t="shared" si="5"/>
        <v>84</v>
      </c>
      <c r="B90" s="19" t="s">
        <v>399</v>
      </c>
      <c r="C90" s="25" t="s">
        <v>400</v>
      </c>
      <c r="D90" s="19" t="s">
        <v>173</v>
      </c>
      <c r="E90" s="22">
        <v>1</v>
      </c>
      <c r="F90" s="23">
        <v>364.32</v>
      </c>
      <c r="G90" s="22">
        <f t="shared" si="4"/>
        <v>364.32</v>
      </c>
      <c r="H90" s="24"/>
      <c r="I90" s="16"/>
      <c r="J90" s="29"/>
      <c r="K90" s="30"/>
    </row>
    <row r="91" s="9" customFormat="1" ht="125" customHeight="1" spans="1:11">
      <c r="A91" s="19">
        <f t="shared" si="5"/>
        <v>85</v>
      </c>
      <c r="B91" s="19" t="s">
        <v>401</v>
      </c>
      <c r="C91" s="25" t="s">
        <v>400</v>
      </c>
      <c r="D91" s="19" t="s">
        <v>173</v>
      </c>
      <c r="E91" s="22">
        <v>1</v>
      </c>
      <c r="F91" s="23">
        <v>376.56</v>
      </c>
      <c r="G91" s="22">
        <f t="shared" si="4"/>
        <v>376.56</v>
      </c>
      <c r="H91" s="24"/>
      <c r="I91" s="16"/>
      <c r="J91" s="29"/>
      <c r="K91" s="30"/>
    </row>
    <row r="92" s="9" customFormat="1" ht="119" customHeight="1" spans="1:11">
      <c r="A92" s="19">
        <f t="shared" si="5"/>
        <v>86</v>
      </c>
      <c r="B92" s="19" t="s">
        <v>402</v>
      </c>
      <c r="C92" s="25" t="s">
        <v>403</v>
      </c>
      <c r="D92" s="19" t="s">
        <v>173</v>
      </c>
      <c r="E92" s="22">
        <v>1</v>
      </c>
      <c r="F92" s="23">
        <v>497.952</v>
      </c>
      <c r="G92" s="22">
        <f t="shared" si="4"/>
        <v>497.952</v>
      </c>
      <c r="H92" s="24"/>
      <c r="I92" s="16"/>
      <c r="J92" s="29"/>
      <c r="K92" s="30"/>
    </row>
    <row r="93" s="9" customFormat="1" ht="121" customHeight="1" spans="1:11">
      <c r="A93" s="19">
        <f t="shared" si="5"/>
        <v>87</v>
      </c>
      <c r="B93" s="19" t="s">
        <v>404</v>
      </c>
      <c r="C93" s="25" t="s">
        <v>405</v>
      </c>
      <c r="D93" s="19" t="s">
        <v>173</v>
      </c>
      <c r="E93" s="22">
        <v>1</v>
      </c>
      <c r="F93" s="23">
        <v>177.948</v>
      </c>
      <c r="G93" s="22">
        <f t="shared" si="4"/>
        <v>177.948</v>
      </c>
      <c r="H93" s="24"/>
      <c r="I93" s="16"/>
      <c r="J93" s="29"/>
      <c r="K93" s="30"/>
    </row>
    <row r="94" s="9" customFormat="1" ht="131" customHeight="1" spans="1:11">
      <c r="A94" s="19">
        <f t="shared" si="5"/>
        <v>88</v>
      </c>
      <c r="B94" s="19" t="s">
        <v>406</v>
      </c>
      <c r="C94" s="25" t="s">
        <v>405</v>
      </c>
      <c r="D94" s="19" t="s">
        <v>173</v>
      </c>
      <c r="E94" s="22">
        <v>1</v>
      </c>
      <c r="F94" s="23">
        <v>98.6544</v>
      </c>
      <c r="G94" s="22">
        <f t="shared" si="4"/>
        <v>98.6544</v>
      </c>
      <c r="H94" s="24"/>
      <c r="I94" s="16"/>
      <c r="J94" s="29"/>
      <c r="K94" s="30"/>
    </row>
    <row r="95" s="9" customFormat="1" spans="1:11">
      <c r="A95" s="18" t="s">
        <v>407</v>
      </c>
      <c r="B95" s="16"/>
      <c r="C95" s="17"/>
      <c r="D95" s="19"/>
      <c r="E95" s="22"/>
      <c r="F95" s="22"/>
      <c r="G95" s="22">
        <f t="shared" si="4"/>
        <v>0</v>
      </c>
      <c r="H95" s="24"/>
      <c r="I95" s="16"/>
      <c r="J95" s="16"/>
      <c r="K95" s="30"/>
    </row>
    <row r="96" s="9" customFormat="1" ht="84" customHeight="1" spans="1:11">
      <c r="A96" s="19">
        <f>A94+1</f>
        <v>89</v>
      </c>
      <c r="B96" s="19" t="s">
        <v>408</v>
      </c>
      <c r="C96" s="20" t="s">
        <v>409</v>
      </c>
      <c r="D96" s="19" t="s">
        <v>129</v>
      </c>
      <c r="E96" s="22">
        <v>207.39</v>
      </c>
      <c r="F96" s="26">
        <v>88</v>
      </c>
      <c r="G96" s="22">
        <f t="shared" si="4"/>
        <v>18250.32</v>
      </c>
      <c r="H96" s="24"/>
      <c r="I96" s="16"/>
      <c r="J96" s="16"/>
      <c r="K96" s="30"/>
    </row>
    <row r="97" s="9" customFormat="1" ht="84" customHeight="1" spans="1:11">
      <c r="A97" s="19">
        <f>A96+1</f>
        <v>90</v>
      </c>
      <c r="B97" s="19" t="s">
        <v>410</v>
      </c>
      <c r="C97" s="20" t="s">
        <v>411</v>
      </c>
      <c r="D97" s="19" t="s">
        <v>129</v>
      </c>
      <c r="E97" s="22">
        <v>7.2</v>
      </c>
      <c r="F97" s="26">
        <v>69</v>
      </c>
      <c r="G97" s="22">
        <f t="shared" si="4"/>
        <v>496.8</v>
      </c>
      <c r="H97" s="24"/>
      <c r="I97" s="16"/>
      <c r="J97" s="16"/>
      <c r="K97" s="30"/>
    </row>
    <row r="98" s="9" customFormat="1" ht="84" customHeight="1" spans="1:11">
      <c r="A98" s="19">
        <f t="shared" ref="A98:A137" si="6">A97+1</f>
        <v>91</v>
      </c>
      <c r="B98" s="19" t="s">
        <v>412</v>
      </c>
      <c r="C98" s="20" t="s">
        <v>413</v>
      </c>
      <c r="D98" s="19" t="s">
        <v>129</v>
      </c>
      <c r="E98" s="22">
        <v>18.2</v>
      </c>
      <c r="F98" s="26">
        <v>59</v>
      </c>
      <c r="G98" s="22">
        <f t="shared" si="4"/>
        <v>1073.8</v>
      </c>
      <c r="H98" s="24"/>
      <c r="I98" s="16"/>
      <c r="J98" s="16"/>
      <c r="K98" s="30"/>
    </row>
    <row r="99" s="9" customFormat="1" ht="84" customHeight="1" spans="1:11">
      <c r="A99" s="19">
        <f t="shared" si="6"/>
        <v>92</v>
      </c>
      <c r="B99" s="19" t="s">
        <v>414</v>
      </c>
      <c r="C99" s="20" t="s">
        <v>415</v>
      </c>
      <c r="D99" s="19" t="s">
        <v>129</v>
      </c>
      <c r="E99" s="22">
        <v>98.46</v>
      </c>
      <c r="F99" s="23">
        <v>48</v>
      </c>
      <c r="G99" s="22">
        <f t="shared" si="4"/>
        <v>4726.08</v>
      </c>
      <c r="H99" s="24"/>
      <c r="I99" s="16"/>
      <c r="J99" s="16"/>
      <c r="K99" s="30"/>
    </row>
    <row r="100" s="9" customFormat="1" ht="84" customHeight="1" spans="1:11">
      <c r="A100" s="19">
        <f t="shared" si="6"/>
        <v>93</v>
      </c>
      <c r="B100" s="19" t="s">
        <v>416</v>
      </c>
      <c r="C100" s="20" t="s">
        <v>417</v>
      </c>
      <c r="D100" s="19" t="s">
        <v>129</v>
      </c>
      <c r="E100" s="22">
        <v>25.1</v>
      </c>
      <c r="F100" s="26">
        <v>40</v>
      </c>
      <c r="G100" s="22">
        <f t="shared" si="4"/>
        <v>1004</v>
      </c>
      <c r="H100" s="24"/>
      <c r="I100" s="16"/>
      <c r="J100" s="16"/>
      <c r="K100" s="30"/>
    </row>
    <row r="101" s="9" customFormat="1" ht="84" customHeight="1" spans="1:11">
      <c r="A101" s="19">
        <f t="shared" si="6"/>
        <v>94</v>
      </c>
      <c r="B101" s="19" t="s">
        <v>418</v>
      </c>
      <c r="C101" s="20" t="s">
        <v>419</v>
      </c>
      <c r="D101" s="19" t="s">
        <v>129</v>
      </c>
      <c r="E101" s="22">
        <v>326.8</v>
      </c>
      <c r="F101" s="23">
        <v>33</v>
      </c>
      <c r="G101" s="22">
        <f t="shared" ref="G101:G137" si="7">E101*F101</f>
        <v>10784.4</v>
      </c>
      <c r="H101" s="24"/>
      <c r="I101" s="16"/>
      <c r="J101" s="16"/>
      <c r="K101" s="30"/>
    </row>
    <row r="102" s="9" customFormat="1" ht="80" customHeight="1" spans="1:11">
      <c r="A102" s="19">
        <f t="shared" si="6"/>
        <v>95</v>
      </c>
      <c r="B102" s="19" t="s">
        <v>420</v>
      </c>
      <c r="C102" s="20" t="s">
        <v>421</v>
      </c>
      <c r="D102" s="19" t="s">
        <v>129</v>
      </c>
      <c r="E102" s="22">
        <v>766.84</v>
      </c>
      <c r="F102" s="26">
        <v>22</v>
      </c>
      <c r="G102" s="22">
        <f t="shared" si="7"/>
        <v>16870.48</v>
      </c>
      <c r="H102" s="24"/>
      <c r="I102" s="16"/>
      <c r="J102" s="16"/>
      <c r="K102" s="30"/>
    </row>
    <row r="103" s="9" customFormat="1" ht="69" customHeight="1" spans="1:11">
      <c r="A103" s="19">
        <f t="shared" si="6"/>
        <v>96</v>
      </c>
      <c r="B103" s="19" t="s">
        <v>422</v>
      </c>
      <c r="C103" s="20" t="s">
        <v>423</v>
      </c>
      <c r="D103" s="19" t="s">
        <v>129</v>
      </c>
      <c r="E103" s="22">
        <v>25.6</v>
      </c>
      <c r="F103" s="26">
        <v>8</v>
      </c>
      <c r="G103" s="22">
        <f t="shared" si="7"/>
        <v>204.8</v>
      </c>
      <c r="H103" s="24"/>
      <c r="I103" s="16"/>
      <c r="J103" s="16"/>
      <c r="K103" s="30"/>
    </row>
    <row r="104" s="9" customFormat="1" ht="136" customHeight="1" spans="1:11">
      <c r="A104" s="19">
        <f t="shared" si="6"/>
        <v>97</v>
      </c>
      <c r="B104" s="19" t="s">
        <v>424</v>
      </c>
      <c r="C104" s="20" t="s">
        <v>425</v>
      </c>
      <c r="D104" s="19" t="s">
        <v>426</v>
      </c>
      <c r="E104" s="22">
        <v>1</v>
      </c>
      <c r="F104" s="26">
        <v>2700</v>
      </c>
      <c r="G104" s="22">
        <f t="shared" si="7"/>
        <v>2700</v>
      </c>
      <c r="H104" s="24"/>
      <c r="I104" s="16"/>
      <c r="J104" s="16"/>
      <c r="K104" s="30"/>
    </row>
    <row r="105" s="9" customFormat="1" ht="132" customHeight="1" spans="1:11">
      <c r="A105" s="19">
        <f t="shared" si="6"/>
        <v>98</v>
      </c>
      <c r="B105" s="19" t="s">
        <v>427</v>
      </c>
      <c r="C105" s="20" t="s">
        <v>428</v>
      </c>
      <c r="D105" s="19" t="s">
        <v>426</v>
      </c>
      <c r="E105" s="22">
        <v>1</v>
      </c>
      <c r="F105" s="22">
        <v>1700</v>
      </c>
      <c r="G105" s="22">
        <f t="shared" si="7"/>
        <v>1700</v>
      </c>
      <c r="H105" s="24"/>
      <c r="I105" s="16"/>
      <c r="J105" s="16"/>
      <c r="K105" s="30"/>
    </row>
    <row r="106" s="9" customFormat="1" ht="131" customHeight="1" spans="1:11">
      <c r="A106" s="19">
        <f t="shared" si="6"/>
        <v>99</v>
      </c>
      <c r="B106" s="19" t="s">
        <v>429</v>
      </c>
      <c r="C106" s="20" t="s">
        <v>430</v>
      </c>
      <c r="D106" s="19" t="s">
        <v>426</v>
      </c>
      <c r="E106" s="22">
        <v>3</v>
      </c>
      <c r="F106" s="22">
        <v>1100</v>
      </c>
      <c r="G106" s="22">
        <f t="shared" si="7"/>
        <v>3300</v>
      </c>
      <c r="H106" s="24"/>
      <c r="I106" s="16"/>
      <c r="J106" s="16"/>
      <c r="K106" s="30"/>
    </row>
    <row r="107" s="9" customFormat="1" ht="108" spans="1:11">
      <c r="A107" s="19">
        <f t="shared" si="6"/>
        <v>100</v>
      </c>
      <c r="B107" s="19" t="s">
        <v>431</v>
      </c>
      <c r="C107" s="20" t="s">
        <v>432</v>
      </c>
      <c r="D107" s="19" t="s">
        <v>426</v>
      </c>
      <c r="E107" s="22">
        <v>3</v>
      </c>
      <c r="F107" s="22">
        <v>1100</v>
      </c>
      <c r="G107" s="22">
        <f t="shared" si="7"/>
        <v>3300</v>
      </c>
      <c r="H107" s="24"/>
      <c r="I107" s="16"/>
      <c r="J107" s="16"/>
      <c r="K107" s="30"/>
    </row>
    <row r="108" s="9" customFormat="1" ht="108" spans="1:11">
      <c r="A108" s="19">
        <f t="shared" si="6"/>
        <v>101</v>
      </c>
      <c r="B108" s="19" t="s">
        <v>433</v>
      </c>
      <c r="C108" s="20" t="s">
        <v>434</v>
      </c>
      <c r="D108" s="19" t="s">
        <v>426</v>
      </c>
      <c r="E108" s="22">
        <v>1</v>
      </c>
      <c r="F108" s="22">
        <v>1100</v>
      </c>
      <c r="G108" s="22">
        <f t="shared" si="7"/>
        <v>1100</v>
      </c>
      <c r="H108" s="24"/>
      <c r="I108" s="16"/>
      <c r="J108" s="16"/>
      <c r="K108" s="30"/>
    </row>
    <row r="109" s="9" customFormat="1" ht="108" spans="1:11">
      <c r="A109" s="19">
        <f t="shared" si="6"/>
        <v>102</v>
      </c>
      <c r="B109" s="19" t="s">
        <v>435</v>
      </c>
      <c r="C109" s="20" t="s">
        <v>436</v>
      </c>
      <c r="D109" s="19" t="s">
        <v>426</v>
      </c>
      <c r="E109" s="22">
        <v>1</v>
      </c>
      <c r="F109" s="22">
        <v>1050</v>
      </c>
      <c r="G109" s="22">
        <f t="shared" si="7"/>
        <v>1050</v>
      </c>
      <c r="H109" s="24"/>
      <c r="I109" s="16"/>
      <c r="J109" s="16"/>
      <c r="K109" s="30"/>
    </row>
    <row r="110" s="9" customFormat="1" ht="108" spans="1:11">
      <c r="A110" s="19">
        <f t="shared" si="6"/>
        <v>103</v>
      </c>
      <c r="B110" s="19" t="s">
        <v>437</v>
      </c>
      <c r="C110" s="20" t="s">
        <v>438</v>
      </c>
      <c r="D110" s="19" t="s">
        <v>426</v>
      </c>
      <c r="E110" s="22">
        <v>1</v>
      </c>
      <c r="F110" s="22">
        <v>850</v>
      </c>
      <c r="G110" s="22">
        <f t="shared" si="7"/>
        <v>850</v>
      </c>
      <c r="H110" s="24"/>
      <c r="I110" s="16"/>
      <c r="J110" s="16"/>
      <c r="K110" s="30"/>
    </row>
    <row r="111" s="9" customFormat="1" ht="108" spans="1:11">
      <c r="A111" s="19">
        <f t="shared" si="6"/>
        <v>104</v>
      </c>
      <c r="B111" s="19" t="s">
        <v>439</v>
      </c>
      <c r="C111" s="20" t="s">
        <v>440</v>
      </c>
      <c r="D111" s="19" t="s">
        <v>426</v>
      </c>
      <c r="E111" s="22">
        <v>1</v>
      </c>
      <c r="F111" s="22">
        <v>1500</v>
      </c>
      <c r="G111" s="22">
        <f t="shared" si="7"/>
        <v>1500</v>
      </c>
      <c r="H111" s="24"/>
      <c r="I111" s="16"/>
      <c r="J111" s="16"/>
      <c r="K111" s="30"/>
    </row>
    <row r="112" s="9" customFormat="1" ht="120" spans="1:11">
      <c r="A112" s="19">
        <f t="shared" si="6"/>
        <v>105</v>
      </c>
      <c r="B112" s="19" t="s">
        <v>441</v>
      </c>
      <c r="C112" s="20" t="s">
        <v>442</v>
      </c>
      <c r="D112" s="19" t="s">
        <v>426</v>
      </c>
      <c r="E112" s="22">
        <v>1</v>
      </c>
      <c r="F112" s="22">
        <v>2800</v>
      </c>
      <c r="G112" s="22">
        <f t="shared" si="7"/>
        <v>2800</v>
      </c>
      <c r="H112" s="24"/>
      <c r="I112" s="16"/>
      <c r="J112" s="16"/>
      <c r="K112" s="30"/>
    </row>
    <row r="113" s="9" customFormat="1" ht="148" customHeight="1" spans="1:11">
      <c r="A113" s="19">
        <f t="shared" si="6"/>
        <v>106</v>
      </c>
      <c r="B113" s="19" t="s">
        <v>443</v>
      </c>
      <c r="C113" s="20" t="s">
        <v>442</v>
      </c>
      <c r="D113" s="19" t="s">
        <v>426</v>
      </c>
      <c r="E113" s="22">
        <v>1</v>
      </c>
      <c r="F113" s="22">
        <v>2800</v>
      </c>
      <c r="G113" s="22">
        <f t="shared" si="7"/>
        <v>2800</v>
      </c>
      <c r="H113" s="24"/>
      <c r="I113" s="16"/>
      <c r="J113" s="16"/>
      <c r="K113" s="30"/>
    </row>
    <row r="114" s="9" customFormat="1" ht="85" customHeight="1" spans="1:11">
      <c r="A114" s="19">
        <f t="shared" si="6"/>
        <v>107</v>
      </c>
      <c r="B114" s="19" t="s">
        <v>444</v>
      </c>
      <c r="C114" s="20" t="s">
        <v>445</v>
      </c>
      <c r="D114" s="19" t="s">
        <v>446</v>
      </c>
      <c r="E114" s="22">
        <v>10</v>
      </c>
      <c r="F114" s="26">
        <v>40</v>
      </c>
      <c r="G114" s="22">
        <f t="shared" si="7"/>
        <v>400</v>
      </c>
      <c r="H114" s="24"/>
      <c r="I114" s="16"/>
      <c r="J114" s="16"/>
      <c r="K114" s="30"/>
    </row>
    <row r="115" s="9" customFormat="1" ht="91" customHeight="1" spans="1:11">
      <c r="A115" s="19">
        <f t="shared" si="6"/>
        <v>108</v>
      </c>
      <c r="B115" s="19" t="s">
        <v>447</v>
      </c>
      <c r="C115" s="20" t="s">
        <v>448</v>
      </c>
      <c r="D115" s="19" t="s">
        <v>446</v>
      </c>
      <c r="E115" s="22">
        <v>2</v>
      </c>
      <c r="F115" s="22">
        <v>60</v>
      </c>
      <c r="G115" s="22">
        <f t="shared" si="7"/>
        <v>120</v>
      </c>
      <c r="H115" s="24"/>
      <c r="I115" s="16"/>
      <c r="J115" s="16"/>
      <c r="K115" s="30"/>
    </row>
    <row r="116" s="9" customFormat="1" ht="86" customHeight="1" spans="1:11">
      <c r="A116" s="19">
        <f t="shared" si="6"/>
        <v>109</v>
      </c>
      <c r="B116" s="19" t="s">
        <v>449</v>
      </c>
      <c r="C116" s="20" t="s">
        <v>450</v>
      </c>
      <c r="D116" s="19" t="s">
        <v>446</v>
      </c>
      <c r="E116" s="22">
        <v>9</v>
      </c>
      <c r="F116" s="26">
        <v>60</v>
      </c>
      <c r="G116" s="22">
        <f t="shared" si="7"/>
        <v>540</v>
      </c>
      <c r="H116" s="24"/>
      <c r="I116" s="16"/>
      <c r="J116" s="16"/>
      <c r="K116" s="30"/>
    </row>
    <row r="117" s="9" customFormat="1" ht="85" customHeight="1" spans="1:11">
      <c r="A117" s="19">
        <f t="shared" si="6"/>
        <v>110</v>
      </c>
      <c r="B117" s="19" t="s">
        <v>451</v>
      </c>
      <c r="C117" s="20" t="s">
        <v>452</v>
      </c>
      <c r="D117" s="19" t="s">
        <v>446</v>
      </c>
      <c r="E117" s="22">
        <v>18</v>
      </c>
      <c r="F117" s="26">
        <v>60</v>
      </c>
      <c r="G117" s="22">
        <f t="shared" si="7"/>
        <v>1080</v>
      </c>
      <c r="H117" s="24"/>
      <c r="I117" s="16"/>
      <c r="J117" s="16"/>
      <c r="K117" s="30"/>
    </row>
    <row r="118" s="9" customFormat="1" ht="85" customHeight="1" spans="1:11">
      <c r="A118" s="19">
        <f t="shared" si="6"/>
        <v>111</v>
      </c>
      <c r="B118" s="19" t="s">
        <v>453</v>
      </c>
      <c r="C118" s="20" t="s">
        <v>454</v>
      </c>
      <c r="D118" s="19" t="s">
        <v>446</v>
      </c>
      <c r="E118" s="22">
        <v>39</v>
      </c>
      <c r="F118" s="23">
        <v>120</v>
      </c>
      <c r="G118" s="22">
        <f t="shared" si="7"/>
        <v>4680</v>
      </c>
      <c r="H118" s="24"/>
      <c r="I118" s="16"/>
      <c r="J118" s="16"/>
      <c r="K118" s="30"/>
    </row>
    <row r="119" s="9" customFormat="1" ht="85" customHeight="1" spans="1:11">
      <c r="A119" s="19">
        <f t="shared" si="6"/>
        <v>112</v>
      </c>
      <c r="B119" s="19" t="s">
        <v>455</v>
      </c>
      <c r="C119" s="20" t="s">
        <v>456</v>
      </c>
      <c r="D119" s="19" t="s">
        <v>446</v>
      </c>
      <c r="E119" s="22">
        <v>13</v>
      </c>
      <c r="F119" s="23">
        <v>100</v>
      </c>
      <c r="G119" s="22">
        <f t="shared" si="7"/>
        <v>1300</v>
      </c>
      <c r="H119" s="24"/>
      <c r="I119" s="16"/>
      <c r="J119" s="16"/>
      <c r="K119" s="30"/>
    </row>
    <row r="120" s="9" customFormat="1" ht="72" customHeight="1" spans="1:11">
      <c r="A120" s="19">
        <f t="shared" si="6"/>
        <v>113</v>
      </c>
      <c r="B120" s="19" t="s">
        <v>457</v>
      </c>
      <c r="C120" s="20" t="s">
        <v>458</v>
      </c>
      <c r="D120" s="19" t="s">
        <v>446</v>
      </c>
      <c r="E120" s="22">
        <v>1</v>
      </c>
      <c r="F120" s="23">
        <v>100</v>
      </c>
      <c r="G120" s="22">
        <f t="shared" si="7"/>
        <v>100</v>
      </c>
      <c r="H120" s="24"/>
      <c r="I120" s="16"/>
      <c r="J120" s="16"/>
      <c r="K120" s="30"/>
    </row>
    <row r="121" s="9" customFormat="1" ht="72" customHeight="1" spans="1:11">
      <c r="A121" s="19">
        <f t="shared" si="6"/>
        <v>114</v>
      </c>
      <c r="B121" s="19" t="s">
        <v>459</v>
      </c>
      <c r="C121" s="20" t="s">
        <v>460</v>
      </c>
      <c r="D121" s="19" t="s">
        <v>173</v>
      </c>
      <c r="E121" s="22">
        <v>3</v>
      </c>
      <c r="F121" s="23">
        <v>25</v>
      </c>
      <c r="G121" s="22">
        <f t="shared" si="7"/>
        <v>75</v>
      </c>
      <c r="H121" s="24"/>
      <c r="I121" s="16"/>
      <c r="J121" s="16"/>
      <c r="K121" s="30"/>
    </row>
    <row r="122" s="9" customFormat="1" ht="72" customHeight="1" spans="1:11">
      <c r="A122" s="19">
        <f t="shared" si="6"/>
        <v>115</v>
      </c>
      <c r="B122" s="19" t="s">
        <v>461</v>
      </c>
      <c r="C122" s="20" t="s">
        <v>462</v>
      </c>
      <c r="D122" s="19" t="s">
        <v>173</v>
      </c>
      <c r="E122" s="22">
        <v>31</v>
      </c>
      <c r="F122" s="26">
        <v>25</v>
      </c>
      <c r="G122" s="22">
        <f t="shared" si="7"/>
        <v>775</v>
      </c>
      <c r="H122" s="24"/>
      <c r="I122" s="16"/>
      <c r="J122" s="16"/>
      <c r="K122" s="30"/>
    </row>
    <row r="123" s="9" customFormat="1" ht="72" customHeight="1" spans="1:11">
      <c r="A123" s="19">
        <f t="shared" si="6"/>
        <v>116</v>
      </c>
      <c r="B123" s="19" t="s">
        <v>463</v>
      </c>
      <c r="C123" s="20" t="s">
        <v>464</v>
      </c>
      <c r="D123" s="19" t="s">
        <v>173</v>
      </c>
      <c r="E123" s="22">
        <v>7</v>
      </c>
      <c r="F123" s="26">
        <v>25</v>
      </c>
      <c r="G123" s="22">
        <f t="shared" si="7"/>
        <v>175</v>
      </c>
      <c r="H123" s="24"/>
      <c r="I123" s="16"/>
      <c r="J123" s="16"/>
      <c r="K123" s="30"/>
    </row>
    <row r="124" s="9" customFormat="1" ht="72" customHeight="1" spans="1:11">
      <c r="A124" s="19">
        <f t="shared" si="6"/>
        <v>117</v>
      </c>
      <c r="B124" s="19" t="s">
        <v>465</v>
      </c>
      <c r="C124" s="25" t="s">
        <v>466</v>
      </c>
      <c r="D124" s="19" t="s">
        <v>173</v>
      </c>
      <c r="E124" s="22">
        <v>10</v>
      </c>
      <c r="F124" s="23">
        <v>20</v>
      </c>
      <c r="G124" s="22">
        <f t="shared" si="7"/>
        <v>200</v>
      </c>
      <c r="H124" s="24"/>
      <c r="I124" s="16"/>
      <c r="J124" s="16"/>
      <c r="K124" s="30"/>
    </row>
    <row r="125" s="9" customFormat="1" ht="72" customHeight="1" spans="1:11">
      <c r="A125" s="19">
        <f t="shared" si="6"/>
        <v>118</v>
      </c>
      <c r="B125" s="19" t="s">
        <v>467</v>
      </c>
      <c r="C125" s="25" t="s">
        <v>468</v>
      </c>
      <c r="D125" s="19" t="s">
        <v>173</v>
      </c>
      <c r="E125" s="22">
        <v>1</v>
      </c>
      <c r="F125" s="23">
        <v>30</v>
      </c>
      <c r="G125" s="22">
        <f t="shared" si="7"/>
        <v>30</v>
      </c>
      <c r="H125" s="24"/>
      <c r="I125" s="16"/>
      <c r="J125" s="16"/>
      <c r="K125" s="30"/>
    </row>
    <row r="126" s="9" customFormat="1" ht="72" customHeight="1" spans="1:11">
      <c r="A126" s="19">
        <f t="shared" si="6"/>
        <v>119</v>
      </c>
      <c r="B126" s="19" t="s">
        <v>469</v>
      </c>
      <c r="C126" s="25" t="s">
        <v>470</v>
      </c>
      <c r="D126" s="19" t="s">
        <v>173</v>
      </c>
      <c r="E126" s="22">
        <v>1</v>
      </c>
      <c r="F126" s="23">
        <v>40</v>
      </c>
      <c r="G126" s="22">
        <f t="shared" si="7"/>
        <v>40</v>
      </c>
      <c r="H126" s="24"/>
      <c r="I126" s="16"/>
      <c r="J126" s="16"/>
      <c r="K126" s="30"/>
    </row>
    <row r="127" s="9" customFormat="1" ht="80" customHeight="1" spans="1:11">
      <c r="A127" s="19">
        <f t="shared" si="6"/>
        <v>120</v>
      </c>
      <c r="B127" s="34" t="s">
        <v>471</v>
      </c>
      <c r="C127" s="25" t="s">
        <v>472</v>
      </c>
      <c r="D127" s="19" t="s">
        <v>173</v>
      </c>
      <c r="E127" s="35">
        <v>102</v>
      </c>
      <c r="F127" s="23">
        <v>10</v>
      </c>
      <c r="G127" s="22">
        <f t="shared" si="7"/>
        <v>1020</v>
      </c>
      <c r="H127" s="24"/>
      <c r="I127" s="16"/>
      <c r="J127" s="16"/>
      <c r="K127" s="30"/>
    </row>
    <row r="128" s="9" customFormat="1" ht="80" customHeight="1" spans="1:11">
      <c r="A128" s="19">
        <f t="shared" si="6"/>
        <v>121</v>
      </c>
      <c r="B128" s="19" t="s">
        <v>473</v>
      </c>
      <c r="C128" s="25" t="s">
        <v>474</v>
      </c>
      <c r="D128" s="19" t="s">
        <v>129</v>
      </c>
      <c r="E128" s="22">
        <v>1118.18</v>
      </c>
      <c r="F128" s="23">
        <v>4.3</v>
      </c>
      <c r="G128" s="22">
        <f t="shared" si="7"/>
        <v>4808.174</v>
      </c>
      <c r="H128" s="24"/>
      <c r="I128" s="16"/>
      <c r="J128" s="16"/>
      <c r="K128" s="30"/>
    </row>
    <row r="129" s="9" customFormat="1" ht="80" customHeight="1" spans="1:11">
      <c r="A129" s="19">
        <f t="shared" si="6"/>
        <v>122</v>
      </c>
      <c r="B129" s="19" t="s">
        <v>475</v>
      </c>
      <c r="C129" s="25" t="s">
        <v>476</v>
      </c>
      <c r="D129" s="19" t="s">
        <v>129</v>
      </c>
      <c r="E129" s="22">
        <v>698.7</v>
      </c>
      <c r="F129" s="23">
        <v>6</v>
      </c>
      <c r="G129" s="22">
        <f t="shared" si="7"/>
        <v>4192.2</v>
      </c>
      <c r="H129" s="24"/>
      <c r="I129" s="16"/>
      <c r="J129" s="16"/>
      <c r="K129" s="30"/>
    </row>
    <row r="130" s="9" customFormat="1" ht="80" customHeight="1" spans="1:11">
      <c r="A130" s="19">
        <f t="shared" si="6"/>
        <v>123</v>
      </c>
      <c r="B130" s="19" t="s">
        <v>477</v>
      </c>
      <c r="C130" s="20" t="s">
        <v>478</v>
      </c>
      <c r="D130" s="19" t="s">
        <v>129</v>
      </c>
      <c r="E130" s="22">
        <v>377</v>
      </c>
      <c r="F130" s="26">
        <v>4.8</v>
      </c>
      <c r="G130" s="22">
        <f t="shared" si="7"/>
        <v>1809.6</v>
      </c>
      <c r="H130" s="24"/>
      <c r="I130" s="16"/>
      <c r="J130" s="16"/>
      <c r="K130" s="30"/>
    </row>
    <row r="131" s="9" customFormat="1" ht="80" customHeight="1" spans="1:11">
      <c r="A131" s="19">
        <f t="shared" si="6"/>
        <v>124</v>
      </c>
      <c r="B131" s="19" t="s">
        <v>479</v>
      </c>
      <c r="C131" s="20" t="s">
        <v>480</v>
      </c>
      <c r="D131" s="19" t="s">
        <v>129</v>
      </c>
      <c r="E131" s="22">
        <v>45.6</v>
      </c>
      <c r="F131" s="26">
        <v>6.3</v>
      </c>
      <c r="G131" s="22">
        <f t="shared" si="7"/>
        <v>287.28</v>
      </c>
      <c r="H131" s="24"/>
      <c r="I131" s="16"/>
      <c r="J131" s="16"/>
      <c r="K131" s="30"/>
    </row>
    <row r="132" s="9" customFormat="1" ht="59" customHeight="1" spans="1:11">
      <c r="A132" s="19">
        <f t="shared" si="6"/>
        <v>125</v>
      </c>
      <c r="B132" s="19" t="s">
        <v>481</v>
      </c>
      <c r="C132" s="20" t="s">
        <v>482</v>
      </c>
      <c r="D132" s="19" t="s">
        <v>129</v>
      </c>
      <c r="E132" s="22">
        <v>45.6</v>
      </c>
      <c r="F132" s="26">
        <v>3.6</v>
      </c>
      <c r="G132" s="22">
        <f t="shared" si="7"/>
        <v>164.16</v>
      </c>
      <c r="H132" s="24"/>
      <c r="I132" s="16"/>
      <c r="J132" s="16"/>
      <c r="K132" s="30"/>
    </row>
    <row r="133" s="9" customFormat="1" ht="59" customHeight="1" spans="1:11">
      <c r="A133" s="19">
        <f t="shared" si="6"/>
        <v>126</v>
      </c>
      <c r="B133" s="19" t="s">
        <v>483</v>
      </c>
      <c r="C133" s="20" t="s">
        <v>484</v>
      </c>
      <c r="D133" s="19" t="s">
        <v>129</v>
      </c>
      <c r="E133" s="22">
        <v>100.74</v>
      </c>
      <c r="F133" s="26">
        <v>131.9</v>
      </c>
      <c r="G133" s="22">
        <f t="shared" si="7"/>
        <v>13287.606</v>
      </c>
      <c r="H133" s="24"/>
      <c r="I133" s="16"/>
      <c r="J133" s="16"/>
      <c r="K133" s="30"/>
    </row>
    <row r="134" s="9" customFormat="1" ht="59" customHeight="1" spans="1:11">
      <c r="A134" s="19">
        <f t="shared" si="6"/>
        <v>127</v>
      </c>
      <c r="B134" s="19" t="s">
        <v>485</v>
      </c>
      <c r="C134" s="20" t="s">
        <v>486</v>
      </c>
      <c r="D134" s="19" t="s">
        <v>129</v>
      </c>
      <c r="E134" s="22">
        <v>25.45</v>
      </c>
      <c r="F134" s="26">
        <v>91.3</v>
      </c>
      <c r="G134" s="22">
        <f t="shared" si="7"/>
        <v>2323.585</v>
      </c>
      <c r="H134" s="24"/>
      <c r="I134" s="16"/>
      <c r="J134" s="16"/>
      <c r="K134" s="30"/>
    </row>
    <row r="135" s="9" customFormat="1" ht="59" customHeight="1" spans="1:11">
      <c r="A135" s="19">
        <f t="shared" si="6"/>
        <v>128</v>
      </c>
      <c r="B135" s="19" t="s">
        <v>487</v>
      </c>
      <c r="C135" s="20" t="s">
        <v>488</v>
      </c>
      <c r="D135" s="19" t="s">
        <v>129</v>
      </c>
      <c r="E135" s="22">
        <v>352.2</v>
      </c>
      <c r="F135" s="26">
        <v>42</v>
      </c>
      <c r="G135" s="22">
        <f t="shared" si="7"/>
        <v>14792.4</v>
      </c>
      <c r="H135" s="24"/>
      <c r="I135" s="16"/>
      <c r="J135" s="16"/>
      <c r="K135" s="30"/>
    </row>
    <row r="136" s="9" customFormat="1" ht="59" customHeight="1" spans="1:11">
      <c r="A136" s="19">
        <f t="shared" si="6"/>
        <v>129</v>
      </c>
      <c r="B136" s="19" t="s">
        <v>489</v>
      </c>
      <c r="C136" s="20" t="s">
        <v>490</v>
      </c>
      <c r="D136" s="19" t="s">
        <v>129</v>
      </c>
      <c r="E136" s="22">
        <v>193.49</v>
      </c>
      <c r="F136" s="26">
        <v>413.5</v>
      </c>
      <c r="G136" s="22">
        <f t="shared" si="7"/>
        <v>80008.115</v>
      </c>
      <c r="H136" s="24"/>
      <c r="I136" s="16"/>
      <c r="J136" s="16"/>
      <c r="K136" s="30"/>
    </row>
    <row r="137" s="11" customFormat="1" ht="166" customHeight="1" spans="1:12">
      <c r="A137" s="19">
        <f t="shared" si="6"/>
        <v>130</v>
      </c>
      <c r="B137" s="19" t="s">
        <v>491</v>
      </c>
      <c r="C137" s="25" t="s">
        <v>492</v>
      </c>
      <c r="D137" s="19" t="s">
        <v>493</v>
      </c>
      <c r="E137" s="22">
        <v>11</v>
      </c>
      <c r="F137" s="26">
        <v>1500</v>
      </c>
      <c r="G137" s="22">
        <f t="shared" si="7"/>
        <v>16500</v>
      </c>
      <c r="H137" s="16"/>
      <c r="I137" s="27"/>
      <c r="J137" s="16"/>
      <c r="L137" s="39"/>
    </row>
    <row r="138" s="9" customFormat="1" spans="1:11">
      <c r="A138" s="18" t="s">
        <v>494</v>
      </c>
      <c r="B138" s="19"/>
      <c r="C138" s="25"/>
      <c r="D138" s="19"/>
      <c r="E138" s="22"/>
      <c r="F138" s="22"/>
      <c r="G138" s="22">
        <f t="shared" ref="G138:G154" si="8">E138*F138</f>
        <v>0</v>
      </c>
      <c r="H138" s="16"/>
      <c r="I138" s="16"/>
      <c r="J138" s="27"/>
      <c r="K138" s="30"/>
    </row>
    <row r="139" s="9" customFormat="1" ht="95" customHeight="1" spans="1:11">
      <c r="A139" s="29">
        <f>A137+1</f>
        <v>131</v>
      </c>
      <c r="B139" s="19" t="s">
        <v>420</v>
      </c>
      <c r="C139" s="20" t="s">
        <v>421</v>
      </c>
      <c r="D139" s="19" t="s">
        <v>129</v>
      </c>
      <c r="E139" s="22">
        <v>73.26</v>
      </c>
      <c r="F139" s="26">
        <v>22</v>
      </c>
      <c r="G139" s="22">
        <f t="shared" si="8"/>
        <v>1611.72</v>
      </c>
      <c r="H139" s="16"/>
      <c r="I139" s="16"/>
      <c r="J139" s="27"/>
      <c r="K139" s="30"/>
    </row>
    <row r="140" s="9" customFormat="1" ht="95" customHeight="1" spans="1:11">
      <c r="A140" s="19">
        <f>A139+1</f>
        <v>132</v>
      </c>
      <c r="B140" s="19" t="s">
        <v>416</v>
      </c>
      <c r="C140" s="20" t="s">
        <v>417</v>
      </c>
      <c r="D140" s="19" t="s">
        <v>129</v>
      </c>
      <c r="E140" s="22">
        <v>5.2</v>
      </c>
      <c r="F140" s="26">
        <v>40</v>
      </c>
      <c r="G140" s="22">
        <f t="shared" si="8"/>
        <v>208</v>
      </c>
      <c r="H140" s="16"/>
      <c r="I140" s="16"/>
      <c r="J140" s="27"/>
      <c r="K140" s="30"/>
    </row>
    <row r="141" s="9" customFormat="1" ht="95" customHeight="1" spans="1:11">
      <c r="A141" s="19">
        <f t="shared" ref="A141:A154" si="9">A140+1</f>
        <v>133</v>
      </c>
      <c r="B141" s="19" t="s">
        <v>414</v>
      </c>
      <c r="C141" s="20" t="s">
        <v>415</v>
      </c>
      <c r="D141" s="19" t="s">
        <v>129</v>
      </c>
      <c r="E141" s="22">
        <v>141.18</v>
      </c>
      <c r="F141" s="23">
        <v>48</v>
      </c>
      <c r="G141" s="22">
        <f t="shared" si="8"/>
        <v>6776.64</v>
      </c>
      <c r="H141" s="16"/>
      <c r="I141" s="16"/>
      <c r="J141" s="27"/>
      <c r="K141" s="30"/>
    </row>
    <row r="142" s="9" customFormat="1" ht="95" customHeight="1" spans="1:11">
      <c r="A142" s="19">
        <f t="shared" si="9"/>
        <v>134</v>
      </c>
      <c r="B142" s="19" t="s">
        <v>408</v>
      </c>
      <c r="C142" s="20" t="s">
        <v>409</v>
      </c>
      <c r="D142" s="19" t="s">
        <v>129</v>
      </c>
      <c r="E142" s="22">
        <v>125.5</v>
      </c>
      <c r="F142" s="26">
        <v>88</v>
      </c>
      <c r="G142" s="22">
        <f t="shared" si="8"/>
        <v>11044</v>
      </c>
      <c r="H142" s="16"/>
      <c r="I142" s="16"/>
      <c r="J142" s="27"/>
      <c r="K142" s="30"/>
    </row>
    <row r="143" s="11" customFormat="1" ht="44" customHeight="1" spans="1:12">
      <c r="A143" s="19">
        <f t="shared" si="9"/>
        <v>135</v>
      </c>
      <c r="B143" s="19" t="s">
        <v>495</v>
      </c>
      <c r="C143" s="20" t="s">
        <v>496</v>
      </c>
      <c r="D143" s="19" t="s">
        <v>129</v>
      </c>
      <c r="E143" s="22">
        <v>9.2</v>
      </c>
      <c r="F143" s="26">
        <v>5</v>
      </c>
      <c r="G143" s="22">
        <f t="shared" si="8"/>
        <v>46</v>
      </c>
      <c r="H143" s="16"/>
      <c r="I143" s="27"/>
      <c r="J143" s="16"/>
      <c r="L143" s="39"/>
    </row>
    <row r="144" s="11" customFormat="1" ht="44" customHeight="1" spans="1:12">
      <c r="A144" s="19">
        <f t="shared" si="9"/>
        <v>136</v>
      </c>
      <c r="B144" s="19" t="s">
        <v>497</v>
      </c>
      <c r="C144" s="20" t="s">
        <v>498</v>
      </c>
      <c r="D144" s="19" t="s">
        <v>173</v>
      </c>
      <c r="E144" s="22">
        <v>2</v>
      </c>
      <c r="F144" s="26">
        <v>25</v>
      </c>
      <c r="G144" s="22">
        <f t="shared" si="8"/>
        <v>50</v>
      </c>
      <c r="H144" s="16"/>
      <c r="I144" s="27"/>
      <c r="J144" s="16"/>
      <c r="L144" s="39"/>
    </row>
    <row r="145" s="11" customFormat="1" ht="44" customHeight="1" spans="1:12">
      <c r="A145" s="19">
        <f t="shared" si="9"/>
        <v>137</v>
      </c>
      <c r="B145" s="19" t="s">
        <v>499</v>
      </c>
      <c r="C145" s="20" t="s">
        <v>500</v>
      </c>
      <c r="D145" s="19" t="s">
        <v>173</v>
      </c>
      <c r="E145" s="22">
        <v>1</v>
      </c>
      <c r="F145" s="26">
        <v>190</v>
      </c>
      <c r="G145" s="22">
        <f t="shared" si="8"/>
        <v>190</v>
      </c>
      <c r="H145" s="16"/>
      <c r="I145" s="27"/>
      <c r="J145" s="16"/>
      <c r="L145" s="39"/>
    </row>
    <row r="146" s="11" customFormat="1" ht="44" customHeight="1" spans="1:12">
      <c r="A146" s="19">
        <f t="shared" si="9"/>
        <v>138</v>
      </c>
      <c r="B146" s="19" t="s">
        <v>501</v>
      </c>
      <c r="C146" s="25" t="s">
        <v>502</v>
      </c>
      <c r="D146" s="19" t="s">
        <v>225</v>
      </c>
      <c r="E146" s="22">
        <v>1</v>
      </c>
      <c r="F146" s="26">
        <v>60</v>
      </c>
      <c r="G146" s="22">
        <f t="shared" si="8"/>
        <v>60</v>
      </c>
      <c r="H146" s="16"/>
      <c r="I146" s="27"/>
      <c r="J146" s="16"/>
      <c r="L146" s="39"/>
    </row>
    <row r="147" s="11" customFormat="1" ht="44" customHeight="1" spans="1:12">
      <c r="A147" s="19">
        <f t="shared" si="9"/>
        <v>139</v>
      </c>
      <c r="B147" s="19" t="s">
        <v>503</v>
      </c>
      <c r="C147" s="20" t="s">
        <v>504</v>
      </c>
      <c r="D147" s="19" t="s">
        <v>173</v>
      </c>
      <c r="E147" s="22">
        <v>1</v>
      </c>
      <c r="F147" s="26">
        <v>350</v>
      </c>
      <c r="G147" s="22">
        <f t="shared" si="8"/>
        <v>350</v>
      </c>
      <c r="H147" s="16"/>
      <c r="I147" s="27"/>
      <c r="J147" s="16"/>
      <c r="L147" s="39"/>
    </row>
    <row r="148" s="11" customFormat="1" ht="44" customHeight="1" spans="1:12">
      <c r="A148" s="19">
        <f t="shared" si="9"/>
        <v>140</v>
      </c>
      <c r="B148" s="19" t="s">
        <v>505</v>
      </c>
      <c r="C148" s="20" t="s">
        <v>506</v>
      </c>
      <c r="D148" s="19" t="s">
        <v>173</v>
      </c>
      <c r="E148" s="22">
        <v>8</v>
      </c>
      <c r="F148" s="26">
        <v>230</v>
      </c>
      <c r="G148" s="22">
        <f t="shared" si="8"/>
        <v>1840</v>
      </c>
      <c r="H148" s="16"/>
      <c r="I148" s="27"/>
      <c r="J148" s="16"/>
      <c r="L148" s="39"/>
    </row>
    <row r="149" s="11" customFormat="1" ht="44" customHeight="1" spans="1:12">
      <c r="A149" s="19">
        <f t="shared" si="9"/>
        <v>141</v>
      </c>
      <c r="B149" s="19" t="s">
        <v>507</v>
      </c>
      <c r="C149" s="20" t="s">
        <v>508</v>
      </c>
      <c r="D149" s="19" t="s">
        <v>173</v>
      </c>
      <c r="E149" s="22">
        <v>1</v>
      </c>
      <c r="F149" s="26">
        <v>150</v>
      </c>
      <c r="G149" s="22">
        <f t="shared" si="8"/>
        <v>150</v>
      </c>
      <c r="H149" s="16"/>
      <c r="I149" s="27"/>
      <c r="J149" s="16"/>
      <c r="L149" s="39"/>
    </row>
    <row r="150" s="11" customFormat="1" ht="44" customHeight="1" spans="1:12">
      <c r="A150" s="19">
        <f t="shared" si="9"/>
        <v>142</v>
      </c>
      <c r="B150" s="19" t="s">
        <v>509</v>
      </c>
      <c r="C150" s="20" t="s">
        <v>510</v>
      </c>
      <c r="D150" s="19" t="s">
        <v>129</v>
      </c>
      <c r="E150" s="22">
        <v>30.3</v>
      </c>
      <c r="F150" s="26">
        <v>16</v>
      </c>
      <c r="G150" s="22">
        <f t="shared" si="8"/>
        <v>484.8</v>
      </c>
      <c r="H150" s="16"/>
      <c r="I150" s="27"/>
      <c r="J150" s="16"/>
      <c r="L150" s="39"/>
    </row>
    <row r="151" s="11" customFormat="1" ht="44" customHeight="1" spans="1:12">
      <c r="A151" s="19">
        <f t="shared" si="9"/>
        <v>143</v>
      </c>
      <c r="B151" s="19" t="s">
        <v>511</v>
      </c>
      <c r="C151" s="20" t="s">
        <v>512</v>
      </c>
      <c r="D151" s="19" t="s">
        <v>129</v>
      </c>
      <c r="E151" s="22">
        <v>473</v>
      </c>
      <c r="F151" s="26">
        <v>3</v>
      </c>
      <c r="G151" s="22">
        <f t="shared" si="8"/>
        <v>1419</v>
      </c>
      <c r="H151" s="16"/>
      <c r="I151" s="27"/>
      <c r="J151" s="16"/>
      <c r="L151" s="39"/>
    </row>
    <row r="152" s="9" customFormat="1" ht="94" customHeight="1" spans="1:10">
      <c r="A152" s="19">
        <f t="shared" si="9"/>
        <v>144</v>
      </c>
      <c r="B152" s="19" t="s">
        <v>513</v>
      </c>
      <c r="C152" s="20" t="s">
        <v>514</v>
      </c>
      <c r="D152" s="19" t="s">
        <v>173</v>
      </c>
      <c r="E152" s="22">
        <v>11</v>
      </c>
      <c r="F152" s="23">
        <v>90</v>
      </c>
      <c r="G152" s="22">
        <f t="shared" si="8"/>
        <v>990</v>
      </c>
      <c r="H152" s="16"/>
      <c r="I152" s="29"/>
      <c r="J152" s="29"/>
    </row>
    <row r="153" s="9" customFormat="1" ht="78" customHeight="1" spans="1:10">
      <c r="A153" s="19">
        <f t="shared" si="9"/>
        <v>145</v>
      </c>
      <c r="B153" s="19" t="s">
        <v>515</v>
      </c>
      <c r="C153" s="20" t="s">
        <v>516</v>
      </c>
      <c r="D153" s="19" t="s">
        <v>173</v>
      </c>
      <c r="E153" s="22">
        <v>25</v>
      </c>
      <c r="F153" s="23">
        <v>150</v>
      </c>
      <c r="G153" s="22">
        <f t="shared" si="8"/>
        <v>3750</v>
      </c>
      <c r="H153" s="16"/>
      <c r="I153" s="29"/>
      <c r="J153" s="29"/>
    </row>
    <row r="154" s="11" customFormat="1" ht="170" customHeight="1" spans="1:12">
      <c r="A154" s="19">
        <f t="shared" si="9"/>
        <v>146</v>
      </c>
      <c r="B154" s="19" t="s">
        <v>517</v>
      </c>
      <c r="C154" s="25" t="s">
        <v>518</v>
      </c>
      <c r="D154" s="19" t="s">
        <v>493</v>
      </c>
      <c r="E154" s="22">
        <v>12</v>
      </c>
      <c r="F154" s="26">
        <v>1300</v>
      </c>
      <c r="G154" s="22">
        <f t="shared" si="8"/>
        <v>15600</v>
      </c>
      <c r="H154" s="16"/>
      <c r="I154" s="16"/>
      <c r="J154" s="16"/>
      <c r="L154" s="39"/>
    </row>
    <row r="155" s="11" customFormat="1" spans="1:12">
      <c r="A155" s="36" t="s">
        <v>519</v>
      </c>
      <c r="B155" s="16"/>
      <c r="C155" s="17"/>
      <c r="D155" s="16"/>
      <c r="E155" s="22"/>
      <c r="F155" s="26"/>
      <c r="G155" s="22"/>
      <c r="H155" s="16"/>
      <c r="I155" s="16"/>
      <c r="J155" s="16"/>
      <c r="L155" s="40"/>
    </row>
    <row r="156" s="11" customFormat="1" ht="86" customHeight="1" spans="1:12">
      <c r="A156" s="29">
        <f>A154+1</f>
        <v>147</v>
      </c>
      <c r="B156" s="19" t="s">
        <v>520</v>
      </c>
      <c r="C156" s="25" t="s">
        <v>521</v>
      </c>
      <c r="D156" s="21" t="s">
        <v>129</v>
      </c>
      <c r="E156" s="22">
        <v>42</v>
      </c>
      <c r="F156" s="35">
        <v>20</v>
      </c>
      <c r="G156" s="22">
        <f t="shared" ref="G156:G160" si="10">E156*F156</f>
        <v>840</v>
      </c>
      <c r="H156" s="16"/>
      <c r="I156" s="16"/>
      <c r="J156" s="16"/>
      <c r="L156" s="39"/>
    </row>
    <row r="157" s="11" customFormat="1" ht="86" customHeight="1" spans="1:12">
      <c r="A157" s="29">
        <f>A156+1</f>
        <v>148</v>
      </c>
      <c r="B157" s="19" t="s">
        <v>522</v>
      </c>
      <c r="C157" s="25" t="s">
        <v>523</v>
      </c>
      <c r="D157" s="21" t="s">
        <v>129</v>
      </c>
      <c r="E157" s="22">
        <v>35</v>
      </c>
      <c r="F157" s="35">
        <v>18</v>
      </c>
      <c r="G157" s="22">
        <f t="shared" si="10"/>
        <v>630</v>
      </c>
      <c r="H157" s="16"/>
      <c r="I157" s="16"/>
      <c r="J157" s="16"/>
      <c r="L157" s="39"/>
    </row>
    <row r="158" s="11" customFormat="1" ht="86" customHeight="1" spans="1:12">
      <c r="A158" s="29">
        <f>A157+1</f>
        <v>149</v>
      </c>
      <c r="B158" s="19" t="s">
        <v>524</v>
      </c>
      <c r="C158" s="25" t="s">
        <v>525</v>
      </c>
      <c r="D158" s="21" t="s">
        <v>129</v>
      </c>
      <c r="E158" s="22">
        <v>41.4</v>
      </c>
      <c r="F158" s="35">
        <v>3</v>
      </c>
      <c r="G158" s="22">
        <f t="shared" si="10"/>
        <v>124.2</v>
      </c>
      <c r="H158" s="16"/>
      <c r="I158" s="16"/>
      <c r="J158" s="16"/>
      <c r="L158" s="39"/>
    </row>
    <row r="159" s="11" customFormat="1" ht="86" customHeight="1" spans="1:12">
      <c r="A159" s="29">
        <f>A158+1</f>
        <v>150</v>
      </c>
      <c r="B159" s="19" t="s">
        <v>526</v>
      </c>
      <c r="C159" s="25" t="s">
        <v>527</v>
      </c>
      <c r="D159" s="21" t="s">
        <v>129</v>
      </c>
      <c r="E159" s="22">
        <v>328.6</v>
      </c>
      <c r="F159" s="35">
        <v>5.5</v>
      </c>
      <c r="G159" s="22">
        <f t="shared" si="10"/>
        <v>1807.3</v>
      </c>
      <c r="H159" s="16"/>
      <c r="I159" s="16"/>
      <c r="J159" s="16"/>
      <c r="L159" s="39"/>
    </row>
    <row r="160" s="11" customFormat="1" ht="86" customHeight="1" spans="1:12">
      <c r="A160" s="29">
        <f>A159+1</f>
        <v>151</v>
      </c>
      <c r="B160" s="19" t="s">
        <v>528</v>
      </c>
      <c r="C160" s="25" t="s">
        <v>529</v>
      </c>
      <c r="D160" s="21" t="s">
        <v>129</v>
      </c>
      <c r="E160" s="22">
        <v>39</v>
      </c>
      <c r="F160" s="35">
        <v>18</v>
      </c>
      <c r="G160" s="22">
        <f t="shared" si="10"/>
        <v>702</v>
      </c>
      <c r="H160" s="16"/>
      <c r="I160" s="16"/>
      <c r="J160" s="16"/>
      <c r="L160" s="39"/>
    </row>
    <row r="161" s="9" customFormat="1" ht="35" customHeight="1" spans="1:10">
      <c r="A161" s="16" t="s">
        <v>530</v>
      </c>
      <c r="B161" s="16"/>
      <c r="C161" s="16"/>
      <c r="D161" s="16"/>
      <c r="E161" s="16"/>
      <c r="F161" s="16"/>
      <c r="G161" s="37">
        <f>SUM(G5:G160)</f>
        <v>377152.5644</v>
      </c>
      <c r="H161" s="38"/>
      <c r="I161" s="37">
        <f>SUM(I5:I160)</f>
        <v>0</v>
      </c>
      <c r="J161" s="41"/>
    </row>
    <row r="162" s="9" customFormat="1" spans="3:9">
      <c r="C162" s="12"/>
      <c r="F162" s="13"/>
      <c r="G162" s="13"/>
      <c r="H162" s="13"/>
      <c r="I162" s="13"/>
    </row>
    <row r="163" s="9" customFormat="1" spans="3:9">
      <c r="C163" s="12"/>
      <c r="F163" s="13"/>
      <c r="G163" s="13"/>
      <c r="H163" s="13"/>
      <c r="I163" s="13"/>
    </row>
    <row r="164" s="9" customFormat="1" spans="3:9">
      <c r="C164" s="12"/>
      <c r="F164" s="13"/>
      <c r="G164" s="13"/>
      <c r="H164" s="13"/>
      <c r="I164" s="13"/>
    </row>
    <row r="165" s="9" customFormat="1" spans="3:9">
      <c r="C165" s="12"/>
      <c r="F165" s="13"/>
      <c r="G165" s="13"/>
      <c r="H165" s="13"/>
      <c r="I165" s="13"/>
    </row>
    <row r="166" s="9" customFormat="1" spans="3:9">
      <c r="C166" s="12"/>
      <c r="F166" s="13"/>
      <c r="G166" s="13"/>
      <c r="H166" s="13"/>
      <c r="I166" s="13"/>
    </row>
    <row r="167" s="9" customFormat="1" spans="3:9">
      <c r="C167" s="12"/>
      <c r="F167" s="13"/>
      <c r="G167" s="13"/>
      <c r="H167" s="13"/>
      <c r="I167" s="13"/>
    </row>
    <row r="168" s="9" customFormat="1" spans="3:9">
      <c r="C168" s="12"/>
      <c r="F168" s="13"/>
      <c r="G168" s="13"/>
      <c r="H168" s="13"/>
      <c r="I168" s="13"/>
    </row>
    <row r="169" s="9" customFormat="1" spans="3:9">
      <c r="C169" s="12"/>
      <c r="F169" s="13"/>
      <c r="G169" s="13"/>
      <c r="H169" s="13"/>
      <c r="I169" s="13"/>
    </row>
    <row r="170" s="9" customFormat="1" spans="3:9">
      <c r="C170" s="12"/>
      <c r="F170" s="13"/>
      <c r="G170" s="13"/>
      <c r="H170" s="13"/>
      <c r="I170" s="13"/>
    </row>
    <row r="171" s="9" customFormat="1" spans="3:9">
      <c r="C171" s="12"/>
      <c r="F171" s="13"/>
      <c r="G171" s="13"/>
      <c r="H171" s="13"/>
      <c r="I171" s="13"/>
    </row>
    <row r="172" s="9" customFormat="1" spans="3:9">
      <c r="C172" s="12"/>
      <c r="F172" s="13"/>
      <c r="G172" s="13"/>
      <c r="H172" s="13"/>
      <c r="I172" s="13"/>
    </row>
    <row r="173" s="9" customFormat="1" spans="3:9">
      <c r="C173" s="12"/>
      <c r="F173" s="13"/>
      <c r="G173" s="13"/>
      <c r="H173" s="13"/>
      <c r="I173" s="13"/>
    </row>
    <row r="174" s="9" customFormat="1" spans="3:9">
      <c r="C174" s="12"/>
      <c r="F174" s="13"/>
      <c r="G174" s="13"/>
      <c r="H174" s="13"/>
      <c r="I174" s="13"/>
    </row>
    <row r="175" s="9" customFormat="1" spans="3:9">
      <c r="C175" s="12"/>
      <c r="F175" s="13"/>
      <c r="G175" s="13"/>
      <c r="H175" s="13"/>
      <c r="I175" s="13"/>
    </row>
    <row r="176" s="9" customFormat="1" spans="3:9">
      <c r="C176" s="12"/>
      <c r="F176" s="13"/>
      <c r="G176" s="13"/>
      <c r="H176" s="13"/>
      <c r="I176" s="13"/>
    </row>
    <row r="177" s="9" customFormat="1" spans="3:9">
      <c r="C177" s="12"/>
      <c r="F177" s="13"/>
      <c r="G177" s="13"/>
      <c r="H177" s="13"/>
      <c r="I177" s="13"/>
    </row>
    <row r="178" s="9" customFormat="1" spans="3:9">
      <c r="C178" s="12"/>
      <c r="F178" s="13"/>
      <c r="G178" s="13"/>
      <c r="H178" s="13"/>
      <c r="I178" s="13"/>
    </row>
    <row r="179" s="9" customFormat="1" spans="3:9">
      <c r="C179" s="12"/>
      <c r="F179" s="13"/>
      <c r="G179" s="13"/>
      <c r="H179" s="13"/>
      <c r="I179" s="13"/>
    </row>
    <row r="180" s="9" customFormat="1" spans="3:9">
      <c r="C180" s="12"/>
      <c r="F180" s="13"/>
      <c r="G180" s="13"/>
      <c r="H180" s="13"/>
      <c r="I180" s="13"/>
    </row>
    <row r="181" s="9" customFormat="1" spans="3:9">
      <c r="C181" s="12"/>
      <c r="F181" s="13"/>
      <c r="G181" s="13"/>
      <c r="H181" s="13"/>
      <c r="I181" s="13"/>
    </row>
    <row r="182" s="9" customFormat="1" spans="3:9">
      <c r="C182" s="12"/>
      <c r="F182" s="13"/>
      <c r="G182" s="13"/>
      <c r="H182" s="13"/>
      <c r="I182" s="13"/>
    </row>
    <row r="183" s="9" customFormat="1" spans="3:9">
      <c r="C183" s="12"/>
      <c r="F183" s="13"/>
      <c r="G183" s="13"/>
      <c r="H183" s="13"/>
      <c r="I183" s="13"/>
    </row>
    <row r="184" s="9" customFormat="1" spans="3:9">
      <c r="C184" s="12"/>
      <c r="F184" s="13"/>
      <c r="G184" s="13"/>
      <c r="H184" s="13"/>
      <c r="I184" s="13"/>
    </row>
    <row r="185" s="9" customFormat="1" spans="3:9">
      <c r="C185" s="12"/>
      <c r="F185" s="13"/>
      <c r="G185" s="13"/>
      <c r="H185" s="13"/>
      <c r="I185" s="13"/>
    </row>
    <row r="186" s="9" customFormat="1" spans="3:9">
      <c r="C186" s="12"/>
      <c r="F186" s="13"/>
      <c r="G186" s="13"/>
      <c r="H186" s="13"/>
      <c r="I186" s="13"/>
    </row>
  </sheetData>
  <mergeCells count="3">
    <mergeCell ref="A161:F161"/>
    <mergeCell ref="J9:J15"/>
    <mergeCell ref="A1:J2"/>
  </mergeCells>
  <pageMargins left="0.118055555555556" right="0.118055555555556" top="0.236111111111111" bottom="0.236111111111111" header="0.156944444444444" footer="0.118055555555556"/>
  <pageSetup paperSize="9" scale="95"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workbookViewId="0">
      <selection activeCell="C6" sqref="C6"/>
    </sheetView>
  </sheetViews>
  <sheetFormatPr defaultColWidth="9" defaultRowHeight="13.5" outlineLevelCol="3"/>
  <cols>
    <col min="1" max="1" width="6.75833333333333" customWidth="1"/>
    <col min="2" max="2" width="22" customWidth="1"/>
    <col min="3" max="3" width="54" customWidth="1"/>
    <col min="4" max="4" width="16.125" customWidth="1"/>
  </cols>
  <sheetData>
    <row r="1" ht="30" customHeight="1" spans="1:4">
      <c r="A1" s="1" t="s">
        <v>531</v>
      </c>
      <c r="B1" s="1"/>
      <c r="C1" s="1"/>
      <c r="D1" s="1"/>
    </row>
    <row r="2" ht="14.25" spans="1:4">
      <c r="A2" s="2" t="s">
        <v>532</v>
      </c>
      <c r="B2" s="2" t="s">
        <v>533</v>
      </c>
      <c r="C2" s="2" t="s">
        <v>534</v>
      </c>
      <c r="D2" s="2" t="s">
        <v>535</v>
      </c>
    </row>
    <row r="3" ht="14.25" spans="1:4">
      <c r="A3" s="3">
        <v>1</v>
      </c>
      <c r="B3" s="3" t="s">
        <v>536</v>
      </c>
      <c r="C3" s="4"/>
      <c r="D3" s="5"/>
    </row>
    <row r="4" ht="52" customHeight="1" spans="1:4">
      <c r="A4" s="5">
        <v>1.1</v>
      </c>
      <c r="B4" s="6" t="s">
        <v>537</v>
      </c>
      <c r="C4" s="6" t="s">
        <v>538</v>
      </c>
      <c r="D4" s="5"/>
    </row>
    <row r="5" ht="52" customHeight="1" spans="1:4">
      <c r="A5" s="5">
        <v>1.2</v>
      </c>
      <c r="B5" s="6" t="s">
        <v>539</v>
      </c>
      <c r="C5" s="6" t="s">
        <v>540</v>
      </c>
      <c r="D5" s="5"/>
    </row>
    <row r="6" ht="52" customHeight="1" spans="1:4">
      <c r="A6" s="5">
        <v>1.3</v>
      </c>
      <c r="B6" s="6" t="s">
        <v>541</v>
      </c>
      <c r="C6" s="6" t="s">
        <v>542</v>
      </c>
      <c r="D6" s="5"/>
    </row>
    <row r="7" ht="52" customHeight="1" spans="1:4">
      <c r="A7" s="5">
        <v>1.4</v>
      </c>
      <c r="B7" s="6" t="s">
        <v>543</v>
      </c>
      <c r="C7" s="6" t="s">
        <v>544</v>
      </c>
      <c r="D7" s="5"/>
    </row>
    <row r="8" ht="14.25" spans="1:4">
      <c r="A8" s="3">
        <v>2</v>
      </c>
      <c r="B8" s="3" t="s">
        <v>545</v>
      </c>
      <c r="C8" s="4"/>
      <c r="D8" s="5"/>
    </row>
    <row r="9" ht="90" customHeight="1" spans="1:4">
      <c r="A9" s="5">
        <v>2.1</v>
      </c>
      <c r="B9" s="6" t="s">
        <v>546</v>
      </c>
      <c r="C9" s="6" t="s">
        <v>547</v>
      </c>
      <c r="D9" s="5"/>
    </row>
    <row r="10" ht="90" customHeight="1" spans="1:4">
      <c r="A10" s="5">
        <v>2.2</v>
      </c>
      <c r="B10" s="6" t="s">
        <v>548</v>
      </c>
      <c r="C10" s="6" t="s">
        <v>549</v>
      </c>
      <c r="D10" s="5"/>
    </row>
    <row r="11" ht="90" customHeight="1" spans="1:4">
      <c r="A11" s="5">
        <v>2.3</v>
      </c>
      <c r="B11" s="6" t="s">
        <v>550</v>
      </c>
      <c r="C11" s="6" t="s">
        <v>551</v>
      </c>
      <c r="D11" s="5"/>
    </row>
    <row r="12" ht="90" customHeight="1" spans="1:4">
      <c r="A12" s="5">
        <v>2.4</v>
      </c>
      <c r="B12" s="6" t="s">
        <v>552</v>
      </c>
      <c r="C12" s="6" t="s">
        <v>553</v>
      </c>
      <c r="D12" s="5"/>
    </row>
    <row r="13" ht="14.25" spans="1:4">
      <c r="A13" s="3">
        <v>3</v>
      </c>
      <c r="B13" s="3" t="s">
        <v>554</v>
      </c>
      <c r="C13" s="4"/>
      <c r="D13" s="5"/>
    </row>
    <row r="14" ht="72" customHeight="1" spans="1:4">
      <c r="A14" s="5">
        <v>3.1</v>
      </c>
      <c r="B14" s="5" t="s">
        <v>555</v>
      </c>
      <c r="C14" s="6" t="s">
        <v>556</v>
      </c>
      <c r="D14" s="5"/>
    </row>
    <row r="15" ht="72" customHeight="1" spans="1:4">
      <c r="A15" s="5">
        <v>3.2</v>
      </c>
      <c r="B15" s="5" t="s">
        <v>557</v>
      </c>
      <c r="C15" s="6" t="s">
        <v>556</v>
      </c>
      <c r="D15" s="5"/>
    </row>
    <row r="16" ht="72" customHeight="1" spans="1:4">
      <c r="A16" s="5">
        <v>3.3</v>
      </c>
      <c r="B16" s="5" t="s">
        <v>558</v>
      </c>
      <c r="C16" s="6" t="s">
        <v>559</v>
      </c>
      <c r="D16" s="5"/>
    </row>
    <row r="17" ht="72" customHeight="1" spans="1:4">
      <c r="A17" s="5">
        <v>3.4</v>
      </c>
      <c r="B17" s="5" t="s">
        <v>560</v>
      </c>
      <c r="C17" s="6" t="s">
        <v>561</v>
      </c>
      <c r="D17" s="5"/>
    </row>
    <row r="18" ht="72" customHeight="1" spans="1:4">
      <c r="A18" s="5">
        <v>3.5</v>
      </c>
      <c r="B18" s="5" t="s">
        <v>562</v>
      </c>
      <c r="C18" s="6" t="s">
        <v>563</v>
      </c>
      <c r="D18" s="5"/>
    </row>
    <row r="19" ht="72" customHeight="1" spans="1:4">
      <c r="A19" s="5">
        <v>3.6</v>
      </c>
      <c r="B19" s="5" t="s">
        <v>564</v>
      </c>
      <c r="C19" s="6" t="s">
        <v>565</v>
      </c>
      <c r="D19" s="5"/>
    </row>
    <row r="20" ht="72" customHeight="1" spans="1:4">
      <c r="A20" s="5">
        <v>3.7</v>
      </c>
      <c r="B20" s="5" t="s">
        <v>566</v>
      </c>
      <c r="C20" s="6" t="s">
        <v>567</v>
      </c>
      <c r="D20" s="5"/>
    </row>
    <row r="21" ht="14.25" spans="1:4">
      <c r="A21" s="3">
        <v>4</v>
      </c>
      <c r="B21" s="3" t="s">
        <v>568</v>
      </c>
      <c r="C21" s="4"/>
      <c r="D21" s="5"/>
    </row>
    <row r="22" ht="45" customHeight="1" spans="1:4">
      <c r="A22" s="5">
        <v>4.1</v>
      </c>
      <c r="B22" s="5" t="s">
        <v>569</v>
      </c>
      <c r="C22" s="6" t="s">
        <v>570</v>
      </c>
      <c r="D22" s="5"/>
    </row>
    <row r="23" ht="45" customHeight="1" spans="1:4">
      <c r="A23" s="5">
        <v>4.2</v>
      </c>
      <c r="B23" s="5" t="s">
        <v>571</v>
      </c>
      <c r="C23" s="6" t="s">
        <v>572</v>
      </c>
      <c r="D23" s="5"/>
    </row>
    <row r="24" ht="14.25" spans="1:4">
      <c r="A24" s="7" t="s">
        <v>573</v>
      </c>
      <c r="B24" s="7"/>
      <c r="C24" s="7"/>
      <c r="D24" s="7"/>
    </row>
    <row r="25" ht="14.25" spans="1:4">
      <c r="A25" s="2" t="s">
        <v>532</v>
      </c>
      <c r="B25" s="2" t="s">
        <v>533</v>
      </c>
      <c r="C25" s="2" t="s">
        <v>574</v>
      </c>
      <c r="D25" s="2" t="s">
        <v>535</v>
      </c>
    </row>
    <row r="26" ht="26" customHeight="1" spans="1:4">
      <c r="A26" s="3">
        <v>1</v>
      </c>
      <c r="B26" s="3" t="s">
        <v>575</v>
      </c>
      <c r="C26" s="6"/>
      <c r="D26" s="5"/>
    </row>
    <row r="27" ht="26" customHeight="1" spans="1:4">
      <c r="A27" s="5">
        <v>1.1</v>
      </c>
      <c r="B27" s="6" t="s">
        <v>546</v>
      </c>
      <c r="C27" s="6" t="s">
        <v>576</v>
      </c>
      <c r="D27" s="5"/>
    </row>
    <row r="28" ht="26" customHeight="1" spans="1:4">
      <c r="A28" s="5">
        <v>1.2</v>
      </c>
      <c r="B28" s="6" t="s">
        <v>548</v>
      </c>
      <c r="C28" s="6" t="s">
        <v>577</v>
      </c>
      <c r="D28" s="5"/>
    </row>
    <row r="29" ht="26" customHeight="1" spans="1:4">
      <c r="A29" s="5">
        <v>1.3</v>
      </c>
      <c r="B29" s="6" t="s">
        <v>550</v>
      </c>
      <c r="C29" s="6" t="s">
        <v>578</v>
      </c>
      <c r="D29" s="5"/>
    </row>
    <row r="30" ht="26" customHeight="1" spans="1:4">
      <c r="A30" s="3">
        <v>2</v>
      </c>
      <c r="B30" s="3" t="s">
        <v>554</v>
      </c>
      <c r="C30" s="6"/>
      <c r="D30" s="5"/>
    </row>
    <row r="31" ht="26" customHeight="1" spans="1:4">
      <c r="A31" s="5">
        <v>2.1</v>
      </c>
      <c r="B31" s="6" t="s">
        <v>555</v>
      </c>
      <c r="C31" s="6" t="s">
        <v>579</v>
      </c>
      <c r="D31" s="5"/>
    </row>
    <row r="32" ht="26" customHeight="1" spans="1:4">
      <c r="A32" s="5">
        <v>2.2</v>
      </c>
      <c r="B32" s="6" t="s">
        <v>580</v>
      </c>
      <c r="C32" s="6" t="s">
        <v>579</v>
      </c>
      <c r="D32" s="5"/>
    </row>
    <row r="33" ht="26" customHeight="1" spans="1:4">
      <c r="A33" s="5">
        <v>2.3</v>
      </c>
      <c r="B33" s="6" t="s">
        <v>560</v>
      </c>
      <c r="C33" s="6" t="s">
        <v>581</v>
      </c>
      <c r="D33" s="5"/>
    </row>
    <row r="34" ht="26" customHeight="1" spans="1:4">
      <c r="A34" s="5">
        <v>2.4</v>
      </c>
      <c r="B34" s="6" t="s">
        <v>562</v>
      </c>
      <c r="C34" s="6" t="s">
        <v>581</v>
      </c>
      <c r="D34" s="5"/>
    </row>
    <row r="35" ht="26" customHeight="1" spans="1:4">
      <c r="A35" s="3">
        <v>3</v>
      </c>
      <c r="B35" s="8" t="s">
        <v>582</v>
      </c>
      <c r="C35" s="6"/>
      <c r="D35" s="5"/>
    </row>
    <row r="36" ht="26" customHeight="1" spans="1:4">
      <c r="A36" s="5">
        <v>1</v>
      </c>
      <c r="B36" s="6" t="s">
        <v>569</v>
      </c>
      <c r="C36" s="6" t="s">
        <v>583</v>
      </c>
      <c r="D36" s="5"/>
    </row>
    <row r="37" ht="26" customHeight="1" spans="1:4">
      <c r="A37" s="5">
        <v>2</v>
      </c>
      <c r="B37" s="6" t="s">
        <v>571</v>
      </c>
      <c r="C37" s="6" t="s">
        <v>584</v>
      </c>
      <c r="D37" s="5"/>
    </row>
    <row r="38" ht="26" customHeight="1" spans="1:4">
      <c r="A38" s="3">
        <v>4</v>
      </c>
      <c r="B38" s="3" t="s">
        <v>585</v>
      </c>
      <c r="C38" s="6"/>
      <c r="D38" s="5"/>
    </row>
    <row r="39" ht="26" customHeight="1" spans="1:4">
      <c r="A39" s="5">
        <v>4.1</v>
      </c>
      <c r="B39" s="6" t="s">
        <v>586</v>
      </c>
      <c r="C39" s="6" t="s">
        <v>587</v>
      </c>
      <c r="D39" s="5"/>
    </row>
    <row r="40" ht="26" customHeight="1" spans="1:4">
      <c r="A40" s="5">
        <v>4.2</v>
      </c>
      <c r="B40" s="6" t="s">
        <v>588</v>
      </c>
      <c r="C40" s="6" t="s">
        <v>589</v>
      </c>
      <c r="D40" s="5"/>
    </row>
    <row r="41" ht="26" customHeight="1" spans="1:4">
      <c r="A41" s="5">
        <v>4.3</v>
      </c>
      <c r="B41" s="6" t="s">
        <v>590</v>
      </c>
      <c r="C41" s="6" t="s">
        <v>591</v>
      </c>
      <c r="D41" s="5"/>
    </row>
    <row r="42" ht="26" customHeight="1" spans="1:4">
      <c r="A42" s="5">
        <v>4.4</v>
      </c>
      <c r="B42" s="6" t="s">
        <v>592</v>
      </c>
      <c r="C42" s="6" t="s">
        <v>593</v>
      </c>
      <c r="D42" s="5"/>
    </row>
    <row r="43" ht="26" customHeight="1" spans="1:4">
      <c r="A43" s="5">
        <v>4.5</v>
      </c>
      <c r="B43" s="6" t="s">
        <v>594</v>
      </c>
      <c r="C43" s="6" t="s">
        <v>595</v>
      </c>
      <c r="D43" s="5"/>
    </row>
    <row r="44" ht="26" customHeight="1" spans="1:4">
      <c r="A44" s="3">
        <v>5</v>
      </c>
      <c r="B44" s="3" t="s">
        <v>596</v>
      </c>
      <c r="C44" s="6"/>
      <c r="D44" s="5"/>
    </row>
    <row r="45" ht="26" customHeight="1" spans="1:4">
      <c r="A45" s="5">
        <v>5.1</v>
      </c>
      <c r="B45" s="6" t="s">
        <v>597</v>
      </c>
      <c r="C45" s="6" t="s">
        <v>598</v>
      </c>
      <c r="D45" s="5"/>
    </row>
  </sheetData>
  <mergeCells count="2">
    <mergeCell ref="A1:D1"/>
    <mergeCell ref="A24:D24"/>
  </mergeCells>
  <pageMargins left="0.314583333333333" right="0.156944444444444" top="0.550694444444444" bottom="0.432638888888889"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WPS 表格</Application>
  <HeadingPairs>
    <vt:vector size="2" baseType="variant">
      <vt:variant>
        <vt:lpstr>工作表</vt:lpstr>
      </vt:variant>
      <vt:variant>
        <vt:i4>4</vt:i4>
      </vt:variant>
    </vt:vector>
  </HeadingPairs>
  <TitlesOfParts>
    <vt:vector size="4" baseType="lpstr">
      <vt:lpstr>汇总表</vt:lpstr>
      <vt:lpstr>管理用房装修及停车场周边</vt:lpstr>
      <vt:lpstr>管理用房安装</vt:lpstr>
      <vt:lpstr>品牌品质要求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2023-12-20T02:59:00Z</dcterms:created>
  <dcterms:modified xsi:type="dcterms:W3CDTF">2025-03-25T09:11:55Z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FBCADB71FF894115B3DC17DEB5F63664_13</vt:lpwstr>
  </property>
  <property fmtid="{D5CDD505-2E9C-101B-9397-08002B2CF9AE}" pid="3" name="KSOProductBuildVer">
    <vt:lpwstr>2052-11.1.0.14309</vt:lpwstr>
  </property>
  <property fmtid="{D5CDD505-2E9C-101B-9397-08002B2CF9AE}" pid="4" name="KSOReadingLayout">
    <vt:bool>true</vt:bool>
  </property>
</Properties>
</file>